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75" windowWidth="7650" windowHeight="8700" activeTab="0"/>
  </bookViews>
  <sheets>
    <sheet name="MK" sheetId="1" r:id="rId1"/>
    <sheet name="Min" sheetId="2" r:id="rId2"/>
    <sheet name="Cad" sheetId="3" r:id="rId3"/>
    <sheet name="Nat 150" sheetId="4" r:id="rId4"/>
    <sheet name="Nat 160" sheetId="5" r:id="rId5"/>
    <sheet name="Max" sheetId="6" r:id="rId6"/>
    <sheet name="Max M" sheetId="7" r:id="rId7"/>
    <sheet name="X 30" sheetId="8" r:id="rId8"/>
    <sheet name="OPEN" sheetId="9" r:id="rId9"/>
    <sheet name="KZ125" sheetId="10" r:id="rId10"/>
    <sheet name="KZ125 Gentl" sheetId="11" r:id="rId11"/>
    <sheet name="X 30G" sheetId="12" r:id="rId12"/>
    <sheet name="Paramétrage" sheetId="13" r:id="rId13"/>
  </sheets>
  <definedNames>
    <definedName name="classé">'Paramétrage'!$D$1</definedName>
    <definedName name="début" localSheetId="2">'Cad'!$B$6</definedName>
    <definedName name="début" localSheetId="9">'KZ125'!$B$6</definedName>
    <definedName name="début" localSheetId="10">'KZ125 Gentl'!$B$6</definedName>
    <definedName name="début" localSheetId="5">'Max'!$B$6</definedName>
    <definedName name="début" localSheetId="6">'Max M'!$B$6</definedName>
    <definedName name="début" localSheetId="1">'Min'!$B$6</definedName>
    <definedName name="début" localSheetId="0">'MK'!$B$6</definedName>
    <definedName name="début" localSheetId="3">'Nat 150'!$B$6</definedName>
    <definedName name="début" localSheetId="4">'Nat 160'!$B$6</definedName>
    <definedName name="début" localSheetId="8">'OPEN'!$B$6</definedName>
    <definedName name="début" localSheetId="12">'Paramétrage'!#REF!</definedName>
    <definedName name="début" localSheetId="7">'X 30'!$B$6</definedName>
    <definedName name="début" localSheetId="11">'X 30G'!$B$6</definedName>
    <definedName name="début">#REF!</definedName>
    <definedName name="fin" localSheetId="2">'Cad'!$AL$37</definedName>
    <definedName name="fin" localSheetId="9">'KZ125'!$AL$37</definedName>
    <definedName name="fin" localSheetId="10">'KZ125 Gentl'!$AL$37</definedName>
    <definedName name="fin" localSheetId="5">'Max'!$AL$37</definedName>
    <definedName name="fin" localSheetId="6">'Max M'!$AL$37</definedName>
    <definedName name="fin" localSheetId="1">'Min'!$AL$37</definedName>
    <definedName name="fin" localSheetId="0">'MK'!$AL$38</definedName>
    <definedName name="fin" localSheetId="3">'Nat 150'!$AL$47</definedName>
    <definedName name="fin" localSheetId="4">'Nat 160'!$AL$37</definedName>
    <definedName name="fin" localSheetId="8">'OPEN'!$AL$37</definedName>
    <definedName name="fin" localSheetId="12">'Paramétrage'!#REF!</definedName>
    <definedName name="fin" localSheetId="7">'X 30'!$AL$37</definedName>
    <definedName name="fin" localSheetId="11">'X 30G'!$AL$37</definedName>
    <definedName name="fin">#REF!</definedName>
    <definedName name="_xlnm.Print_Titles" localSheetId="2">'Cad'!$1:$5</definedName>
    <definedName name="_xlnm.Print_Titles" localSheetId="9">'KZ125'!$1:$5</definedName>
    <definedName name="_xlnm.Print_Titles" localSheetId="10">'KZ125 Gentl'!$1:$5</definedName>
    <definedName name="_xlnm.Print_Titles" localSheetId="5">'Max'!$1:$5</definedName>
    <definedName name="_xlnm.Print_Titles" localSheetId="6">'Max M'!$1:$5</definedName>
    <definedName name="_xlnm.Print_Titles" localSheetId="1">'Min'!$1:$5</definedName>
    <definedName name="_xlnm.Print_Titles" localSheetId="0">'MK'!$1:$5</definedName>
    <definedName name="_xlnm.Print_Titles" localSheetId="3">'Nat 150'!$1:$5</definedName>
    <definedName name="_xlnm.Print_Titles" localSheetId="4">'Nat 160'!$1:$5</definedName>
    <definedName name="_xlnm.Print_Titles" localSheetId="8">'OPEN'!$1:$5</definedName>
    <definedName name="_xlnm.Print_Titles" localSheetId="7">'X 30'!$1:$5</definedName>
    <definedName name="_xlnm.Print_Titles" localSheetId="11">'X 30G'!$1:$5</definedName>
    <definedName name="Liste">#REF!</definedName>
    <definedName name="Nbcourse">'Paramétrage'!$D$2</definedName>
    <definedName name="_xlnm.Print_Area" localSheetId="2">'Cad'!$A$1:$AK$37</definedName>
    <definedName name="_xlnm.Print_Area" localSheetId="9">'KZ125'!$A$1:$AK$37</definedName>
    <definedName name="_xlnm.Print_Area" localSheetId="10">'KZ125 Gentl'!$A$1:$AK$37</definedName>
    <definedName name="_xlnm.Print_Area" localSheetId="5">'Max'!$A$1:$AK$37</definedName>
    <definedName name="_xlnm.Print_Area" localSheetId="6">'Max M'!$A$1:$AK$37</definedName>
    <definedName name="_xlnm.Print_Area" localSheetId="1">'Min'!$A$1:$AK$37</definedName>
    <definedName name="_xlnm.Print_Area" localSheetId="0">'MK'!$A$1:$AK$38</definedName>
    <definedName name="_xlnm.Print_Area" localSheetId="3">'Nat 150'!$A$1:$AK$47</definedName>
    <definedName name="_xlnm.Print_Area" localSheetId="4">'Nat 160'!$A$1:$AK$37</definedName>
    <definedName name="_xlnm.Print_Area" localSheetId="8">'OPEN'!$A$1:$AK$37</definedName>
    <definedName name="_xlnm.Print_Area" localSheetId="12">'Paramétrage'!$A$1:$D$2</definedName>
    <definedName name="_xlnm.Print_Area" localSheetId="7">'X 30'!$A$1:$AK$37</definedName>
    <definedName name="_xlnm.Print_Area" localSheetId="11">'X 30G'!$A$1:$AK$37</definedName>
  </definedNames>
  <calcPr fullCalcOnLoad="1"/>
</workbook>
</file>

<file path=xl/sharedStrings.xml><?xml version="1.0" encoding="utf-8"?>
<sst xmlns="http://schemas.openxmlformats.org/spreadsheetml/2006/main" count="772" uniqueCount="183">
  <si>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</si>
  <si>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</si>
  <si>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</si>
  <si>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</si>
  <si>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</si>
  <si>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</si>
  <si>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</si>
  <si>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</si>
  <si>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</si>
  <si>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</si>
  <si>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</si>
  <si>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</si>
  <si>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</si>
  <si>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</si>
  <si>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</si>
  <si>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</si>
  <si>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</si>
  <si>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</si>
  <si>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</si>
  <si>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</si>
  <si>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</si>
  <si>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</si>
  <si>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</si>
  <si>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</si>
  <si>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</si>
  <si>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Mini-Kart</t>
  </si>
  <si>
    <t>Rotax Max Master</t>
  </si>
  <si>
    <t>KZ125 Gentlemen</t>
  </si>
  <si>
    <t>KZ125</t>
  </si>
  <si>
    <t>OPEN</t>
  </si>
  <si>
    <t>X 30</t>
  </si>
  <si>
    <t>X 30G</t>
  </si>
  <si>
    <t>Sens Trophy 2013</t>
  </si>
  <si>
    <t>BOUDOT Jérémy</t>
  </si>
  <si>
    <t>POULIQUEN Alexandre</t>
  </si>
  <si>
    <t>HOULETTE Valentine</t>
  </si>
  <si>
    <t>HERBLOT Vincent</t>
  </si>
  <si>
    <t>CAMMARATA Marc</t>
  </si>
  <si>
    <t>COUSIN Antoine</t>
  </si>
  <si>
    <t>HENRIO Hugo</t>
  </si>
  <si>
    <t>GODCHAUX Pierre</t>
  </si>
  <si>
    <t>PINIER Pauline</t>
  </si>
  <si>
    <t>RETOU Alexandre</t>
  </si>
  <si>
    <t>IBANEZ François</t>
  </si>
  <si>
    <t>SERANZI Maxime</t>
  </si>
  <si>
    <t>Chalon</t>
  </si>
  <si>
    <t>Sens</t>
  </si>
  <si>
    <t>KCAM</t>
  </si>
  <si>
    <t>Bretigny</t>
  </si>
  <si>
    <t>Rosny</t>
  </si>
  <si>
    <t>Cormeilles</t>
  </si>
  <si>
    <t>Angerville</t>
  </si>
  <si>
    <t>OUTALMIT Farès</t>
  </si>
  <si>
    <t>IMBOURG Thomas</t>
  </si>
  <si>
    <t>COSTA Valentin</t>
  </si>
  <si>
    <t>DUCLOS Thibault</t>
  </si>
  <si>
    <t>La Rochelle</t>
  </si>
  <si>
    <t>Dourdan</t>
  </si>
  <si>
    <t>Salbris</t>
  </si>
  <si>
    <t>SZYMANSKI Hugo</t>
  </si>
  <si>
    <t>MOREL Thomas</t>
  </si>
  <si>
    <t>NICOLINO Henri-Jean</t>
  </si>
  <si>
    <t>K 61</t>
  </si>
  <si>
    <t>Mantes</t>
  </si>
  <si>
    <t>VENTURI Florian</t>
  </si>
  <si>
    <t>DIAS Xavier</t>
  </si>
  <si>
    <t>RENAUDIN Adrien</t>
  </si>
  <si>
    <t>PERCEVAL Antoine</t>
  </si>
  <si>
    <t>BERTRAND William</t>
  </si>
  <si>
    <t>TRIMOUILLE Andréa</t>
  </si>
  <si>
    <t>AVRAND Maxime</t>
  </si>
  <si>
    <t>SANSON Julien</t>
  </si>
  <si>
    <t>GUERARD Martin</t>
  </si>
  <si>
    <t>SAMON Enzo</t>
  </si>
  <si>
    <t>ATALIAN Albert</t>
  </si>
  <si>
    <t>GENEST Louis</t>
  </si>
  <si>
    <t>Meudon</t>
  </si>
  <si>
    <t>Wissous</t>
  </si>
  <si>
    <t>ACO Paris</t>
  </si>
  <si>
    <t>HODIER Thomas</t>
  </si>
  <si>
    <t>BAILLY Thomas</t>
  </si>
  <si>
    <t>DZIADUS Laurent</t>
  </si>
  <si>
    <t>MORONI Rodolphe</t>
  </si>
  <si>
    <t>SANCHEZ Sébastien</t>
  </si>
  <si>
    <t>VALLÉE Stéphane</t>
  </si>
  <si>
    <t>MOREL Benoit</t>
  </si>
  <si>
    <t>VARONA Brice</t>
  </si>
  <si>
    <t>GRANDRY Alain</t>
  </si>
  <si>
    <t>RENAUDIN Patrice</t>
  </si>
  <si>
    <t>RENAUDIN Julien</t>
  </si>
  <si>
    <t>GORGE Baptiste</t>
  </si>
  <si>
    <t>HAMON Ethan</t>
  </si>
  <si>
    <t>JEAN Maxime</t>
  </si>
  <si>
    <t>BONNAIRE Alexandre</t>
  </si>
  <si>
    <t>BARRET Thibault</t>
  </si>
  <si>
    <t>Pour la course du 17 Mars , la finale ayant été annulée , les points de la Préfinale ont été doublés</t>
  </si>
  <si>
    <t>Sens Trophy 2014</t>
  </si>
  <si>
    <t>Nationale 150</t>
  </si>
  <si>
    <t>Nationale 160</t>
  </si>
  <si>
    <t>CAPIETTO Maceo</t>
  </si>
  <si>
    <t>RIVIERE Luca</t>
  </si>
  <si>
    <t>BOISSON Madeline</t>
  </si>
  <si>
    <t>Luronne</t>
  </si>
  <si>
    <t>PARTHENAY Gabin</t>
  </si>
  <si>
    <t>VAYRON Elliott</t>
  </si>
  <si>
    <t>ROY Coranthyn</t>
  </si>
  <si>
    <t>MANGIN Arthur</t>
  </si>
  <si>
    <t>SPENLE Evan</t>
  </si>
  <si>
    <t>MAITRE Neill</t>
  </si>
  <si>
    <t>CARDOSO Enzo</t>
  </si>
  <si>
    <t>PECRIAUX Mathys</t>
  </si>
  <si>
    <t>JIMENEZ SERRANO Gabriel</t>
  </si>
  <si>
    <t>GORGE Raphael</t>
  </si>
  <si>
    <t>TAHON Julien</t>
  </si>
  <si>
    <t>AMAND Marcus</t>
  </si>
  <si>
    <t>Beltoise</t>
  </si>
  <si>
    <t>PECRIAUX Thiméo</t>
  </si>
  <si>
    <t>Fraysse Kilian</t>
  </si>
  <si>
    <t>Henrion Gillian</t>
  </si>
  <si>
    <t>Nicolino Maxime</t>
  </si>
  <si>
    <t>Le Tallec Hugo</t>
  </si>
  <si>
    <t>Dionnet Théo</t>
  </si>
  <si>
    <t>David Hadrien</t>
  </si>
  <si>
    <t>Royan</t>
  </si>
  <si>
    <t>Droux Damyen</t>
  </si>
  <si>
    <t>ANTOINE Mattéo</t>
  </si>
  <si>
    <t>Lorraine</t>
  </si>
  <si>
    <t>DUPUIS Quentin</t>
  </si>
  <si>
    <t>POURCHAIRE Théo</t>
  </si>
  <si>
    <t>HENIQUE Jérémy</t>
  </si>
  <si>
    <t>NOMBLOT Jean</t>
  </si>
  <si>
    <t>CORDIER Mathis</t>
  </si>
  <si>
    <t>VENIER Jonas</t>
  </si>
  <si>
    <t>La grande motte</t>
  </si>
  <si>
    <t>MARTINS Victor</t>
  </si>
  <si>
    <t>CARBONNEL Arthur</t>
  </si>
  <si>
    <t>ADAM Quentin</t>
  </si>
  <si>
    <t>AÏT-OUAKLI David</t>
  </si>
  <si>
    <t>BELTRAMELLY Brady</t>
  </si>
  <si>
    <t>BELTRAMELLY Viny</t>
  </si>
  <si>
    <t>BOISSAY Clément</t>
  </si>
  <si>
    <t>JBH</t>
  </si>
  <si>
    <t>CHARPENTIER Tristan</t>
  </si>
  <si>
    <t>CRETON Harald</t>
  </si>
  <si>
    <t>DUBAIL Yanis</t>
  </si>
  <si>
    <t>FONTAINE Paul</t>
  </si>
  <si>
    <t>GUERINOT Valentin</t>
  </si>
  <si>
    <t>GUERREAU Camille</t>
  </si>
  <si>
    <t>HAMDAOUI Rayanne</t>
  </si>
  <si>
    <t>JALOUX Romain</t>
  </si>
  <si>
    <t>MARTINS Nicolas</t>
  </si>
  <si>
    <t>MORELLI Charlotte</t>
  </si>
  <si>
    <t>RAMIANDRISOA Ambinintsoa</t>
  </si>
  <si>
    <t>SIMOES Elodie</t>
  </si>
  <si>
    <t>VALICHON Lydie</t>
  </si>
  <si>
    <t>VENET François-Xavier</t>
  </si>
  <si>
    <t>AILLERIE Quentin</t>
  </si>
  <si>
    <t>BOSTJANCIK Thomas</t>
  </si>
  <si>
    <t>FAUVEAU Christophe</t>
  </si>
  <si>
    <t>LOUVEAU Paul</t>
  </si>
  <si>
    <t>TROUTTET Victor</t>
  </si>
  <si>
    <t>Enclos</t>
  </si>
  <si>
    <t>VAISON Mathias</t>
  </si>
  <si>
    <t>VIALLE Valentin</t>
  </si>
  <si>
    <t>FRANCE Nicolas</t>
  </si>
  <si>
    <t>Pays Dunois</t>
  </si>
  <si>
    <t>HERVAS Didier</t>
  </si>
  <si>
    <t>SABUCO Michel</t>
  </si>
  <si>
    <t>KRYPCIAK Pierre</t>
  </si>
  <si>
    <t>MIGUET Karine</t>
  </si>
  <si>
    <t>PERDRY Alban</t>
  </si>
  <si>
    <t>MIEL Sébastien</t>
  </si>
  <si>
    <t>BOUISSET André</t>
  </si>
  <si>
    <t>OUASSINI Hakim</t>
  </si>
  <si>
    <t>Ile de France</t>
  </si>
  <si>
    <t>ROY Jacky</t>
  </si>
  <si>
    <t>SEGUIN Emmanuel</t>
  </si>
  <si>
    <t>SERRA Alain</t>
  </si>
  <si>
    <t>SOULAT Michel</t>
  </si>
  <si>
    <t>DELORME Sébastien</t>
  </si>
  <si>
    <t>GODARD Ludovic</t>
  </si>
  <si>
    <t>ROY Maxime</t>
  </si>
  <si>
    <t>TOMANIK Mathieu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</si>
</sst>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3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1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vertical="center"/>
    </xf>
    <xf numFmtId="0" fontId="21" fillId="18" borderId="10" xfId="0" applyFont="1" applyFill="1" applyBorder="1" applyAlignment="1">
      <alignment vertical="center"/>
    </xf>
    <xf numFmtId="0" fontId="21" fillId="18" borderId="74" xfId="0" applyFont="1" applyFill="1" applyBorder="1" applyAlignment="1">
      <alignment horizontal="center" vertical="center" wrapText="1"/>
    </xf>
    <xf numFmtId="0" fontId="21" fillId="18" borderId="61" xfId="0" applyFont="1" applyFill="1" applyBorder="1" applyAlignment="1">
      <alignment vertical="center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43" xfId="0" applyFont="1" applyFill="1" applyBorder="1" applyAlignment="1">
      <alignment vertical="center"/>
    </xf>
    <xf numFmtId="0" fontId="21" fillId="18" borderId="49" xfId="0" applyFont="1" applyFill="1" applyBorder="1" applyAlignment="1">
      <alignment vertical="center"/>
    </xf>
    <xf numFmtId="0" fontId="21" fillId="18" borderId="44" xfId="0" applyFont="1" applyFill="1" applyBorder="1" applyAlignment="1">
      <alignment vertical="center"/>
    </xf>
    <xf numFmtId="0" fontId="5" fillId="18" borderId="20" xfId="0" applyFont="1" applyFill="1" applyBorder="1" applyAlignment="1">
      <alignment horizontal="center" vertical="center" textRotation="90" wrapText="1"/>
    </xf>
    <xf numFmtId="14" fontId="9" fillId="18" borderId="17" xfId="0" applyNumberFormat="1" applyFont="1" applyFill="1" applyBorder="1" applyAlignment="1">
      <alignment horizontal="left" vertical="center" textRotation="255"/>
    </xf>
    <xf numFmtId="0" fontId="5" fillId="18" borderId="18" xfId="0" applyFont="1" applyFill="1" applyBorder="1" applyAlignment="1">
      <alignment horizontal="center" vertical="center" textRotation="90" wrapText="1"/>
    </xf>
    <xf numFmtId="14" fontId="9" fillId="18" borderId="18" xfId="0" applyNumberFormat="1" applyFont="1" applyFill="1" applyBorder="1" applyAlignment="1">
      <alignment horizontal="left" vertical="center"/>
    </xf>
    <xf numFmtId="14" fontId="9" fillId="18" borderId="19" xfId="0" applyNumberFormat="1" applyFont="1" applyFill="1" applyBorder="1" applyAlignment="1">
      <alignment horizontal="left" vertical="center"/>
    </xf>
    <xf numFmtId="14" fontId="5" fillId="18" borderId="20" xfId="0" applyNumberFormat="1" applyFont="1" applyFill="1" applyBorder="1" applyAlignment="1">
      <alignment horizontal="center" vertical="center" textRotation="90"/>
    </xf>
    <xf numFmtId="14" fontId="16" fillId="18" borderId="21" xfId="0" applyNumberFormat="1" applyFont="1" applyFill="1" applyBorder="1" applyAlignment="1">
      <alignment horizontal="center" vertical="center" textRotation="90"/>
    </xf>
    <xf numFmtId="0" fontId="5" fillId="18" borderId="65" xfId="0" applyFont="1" applyFill="1" applyBorder="1" applyAlignment="1">
      <alignment horizontal="center" vertical="center"/>
    </xf>
    <xf numFmtId="0" fontId="5" fillId="18" borderId="75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/>
    </xf>
    <xf numFmtId="0" fontId="5" fillId="18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76" xfId="0" applyFont="1" applyFill="1" applyBorder="1" applyAlignment="1">
      <alignment horizontal="center" textRotation="90" wrapText="1"/>
    </xf>
    <xf numFmtId="184" fontId="5" fillId="0" borderId="76" xfId="0" applyNumberFormat="1" applyFont="1" applyFill="1" applyBorder="1" applyAlignment="1">
      <alignment horizontal="center" vertical="center" textRotation="90" wrapText="1"/>
    </xf>
    <xf numFmtId="0" fontId="21" fillId="0" borderId="77" xfId="0" applyFont="1" applyFill="1" applyBorder="1" applyAlignment="1">
      <alignment horizontal="left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18" borderId="77" xfId="0" applyFont="1" applyFill="1" applyBorder="1" applyAlignment="1">
      <alignment horizontal="left" vertical="center" textRotation="90" wrapText="1"/>
    </xf>
    <xf numFmtId="0" fontId="21" fillId="18" borderId="78" xfId="0" applyFont="1" applyFill="1" applyBorder="1" applyAlignment="1">
      <alignment horizontal="left" vertical="center" textRotation="90" wrapText="1"/>
    </xf>
    <xf numFmtId="0" fontId="21" fillId="18" borderId="79" xfId="0" applyFont="1" applyFill="1" applyBorder="1" applyAlignment="1">
      <alignment horizontal="left" vertical="center" textRotation="90" wrapText="1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4" t="s">
        <v>107</v>
      </c>
      <c r="M5" s="135"/>
      <c r="N5" s="134"/>
      <c r="O5" s="135"/>
      <c r="P5" s="134"/>
      <c r="Q5" s="135"/>
      <c r="R5" s="134"/>
      <c r="S5" s="135"/>
      <c r="T5" s="136"/>
      <c r="U5" s="135"/>
      <c r="V5" s="134"/>
      <c r="W5" s="135"/>
      <c r="X5" s="134"/>
      <c r="Y5" s="135"/>
      <c r="Z5" s="136"/>
      <c r="AA5" s="135"/>
      <c r="AB5" s="136"/>
      <c r="AC5" s="135"/>
      <c r="AD5" s="136"/>
      <c r="AE5" s="135"/>
      <c r="AF5" s="136"/>
      <c r="AG5" s="135"/>
      <c r="AH5" s="134"/>
      <c r="AI5" s="135"/>
      <c r="AJ5" s="134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55</v>
      </c>
      <c r="E6" s="113"/>
      <c r="F6" s="114"/>
      <c r="G6" s="113" t="s">
        <v>49</v>
      </c>
      <c r="H6" s="39" t="str">
        <f>IF(COUNTA(AK6)&gt;0,IF(COUNTA(L6:AK6)&lt;classé,"Non","Oui"),"Non")</f>
        <v>Non</v>
      </c>
      <c r="I6" s="115">
        <f>SUM(L6:AK6)-SUM(AN6:BA6)+K6</f>
        <v>100</v>
      </c>
      <c r="J6" s="116"/>
      <c r="K6" s="148">
        <f>COUNTIF(L$5:AK$5,$D6)*4</f>
        <v>0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>MAX(L6:AK6)</f>
        <v>50</v>
      </c>
      <c r="AM6" s="5">
        <f aca="true" t="shared" si="0" ref="AM6:AM23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36">A6+1</f>
        <v>2</v>
      </c>
      <c r="B7" s="51"/>
      <c r="C7" s="56"/>
      <c r="D7" s="57" t="s">
        <v>114</v>
      </c>
      <c r="E7" s="57"/>
      <c r="F7" s="58"/>
      <c r="G7" s="57" t="s">
        <v>115</v>
      </c>
      <c r="H7" s="39" t="str">
        <f>IF(COUNTA(AK7)&gt;0,IF(COUNTA(L7:AK7)&lt;classé,"Non","Oui"),"Non")</f>
        <v>Non</v>
      </c>
      <c r="I7" s="14">
        <f>SUM(L7:AK7)-SUM(AN7:BA7)+K7</f>
        <v>80</v>
      </c>
      <c r="J7" s="117"/>
      <c r="K7" s="148">
        <f>COUNTIF(L$5:AK$5,$D7)*4</f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6"/>
      <c r="D8" s="57" t="s">
        <v>52</v>
      </c>
      <c r="E8" s="57"/>
      <c r="F8" s="58"/>
      <c r="G8" s="57" t="s">
        <v>49</v>
      </c>
      <c r="H8" s="39" t="str">
        <f>IF(COUNTA(AK8)&gt;0,IF(COUNTA(L8:AK8)&lt;classé,"Non","Oui"),"Non")</f>
        <v>Non</v>
      </c>
      <c r="I8" s="14">
        <f>SUM(L8:AK8)-SUM(AN8:BA8)+K8</f>
        <v>58</v>
      </c>
      <c r="J8" s="117"/>
      <c r="K8" s="148">
        <f>COUNTIF(L$5:AK$5,$D8)*4</f>
        <v>0</v>
      </c>
      <c r="L8" s="15">
        <v>26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6"/>
      <c r="D9" s="57" t="s">
        <v>110</v>
      </c>
      <c r="E9" s="57"/>
      <c r="F9" s="58"/>
      <c r="G9" s="57" t="s">
        <v>49</v>
      </c>
      <c r="H9" s="39" t="str">
        <f>IF(COUNTA(AK9)&gt;0,IF(COUNTA(L9:AK9)&lt;classé,"Non","Oui"),"Non")</f>
        <v>Non</v>
      </c>
      <c r="I9" s="14">
        <f>SUM(L9:AK9)-SUM(AN9:BA9)+K9</f>
        <v>54</v>
      </c>
      <c r="J9" s="117"/>
      <c r="K9" s="148">
        <f>COUNTIF(L$5:AK$5,$D9)*4</f>
        <v>0</v>
      </c>
      <c r="L9" s="15">
        <v>32</v>
      </c>
      <c r="M9" s="16">
        <v>22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>MAX(L9:AK9)</f>
        <v>32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t="shared" si="2"/>
        <v>5</v>
      </c>
      <c r="B10" s="51"/>
      <c r="C10" s="56"/>
      <c r="D10" s="57" t="s">
        <v>108</v>
      </c>
      <c r="E10" s="57"/>
      <c r="F10" s="58"/>
      <c r="G10" s="57">
        <v>21</v>
      </c>
      <c r="H10" s="39" t="str">
        <f>IF(COUNTA(AK10)&gt;0,IF(COUNTA(L10:AK10)&lt;classé,"Non","Oui"),"Non")</f>
        <v>Non</v>
      </c>
      <c r="I10" s="14">
        <f>SUM(L10:AK10)-SUM(AN10:BA10)+K10</f>
        <v>44</v>
      </c>
      <c r="J10" s="117"/>
      <c r="K10" s="148">
        <f>COUNTIF(L$5:AK$5,$D10)*4</f>
        <v>0</v>
      </c>
      <c r="L10" s="15">
        <v>18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26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2"/>
        <v>6</v>
      </c>
      <c r="B11" s="51"/>
      <c r="C11" s="52"/>
      <c r="D11" s="57" t="s">
        <v>91</v>
      </c>
      <c r="E11" s="57"/>
      <c r="F11" s="58"/>
      <c r="G11" s="57" t="s">
        <v>50</v>
      </c>
      <c r="H11" s="39" t="str">
        <f>IF(COUNTA(AK11)&gt;0,IF(COUNTA(L11:AK11)&lt;classé,"Non","Oui"),"Non")</f>
        <v>Non</v>
      </c>
      <c r="I11" s="14">
        <f>SUM(L11:AK11)-SUM(AN11:BA11)+K11</f>
        <v>38</v>
      </c>
      <c r="J11" s="117"/>
      <c r="K11" s="148">
        <f>COUNTIF(L$5:AK$5,$D11)*4</f>
        <v>0</v>
      </c>
      <c r="L11" s="15">
        <v>22</v>
      </c>
      <c r="M11" s="16">
        <v>16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>MAX(L11:AK11)</f>
        <v>22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2"/>
        <v>7</v>
      </c>
      <c r="B12" s="51"/>
      <c r="C12" s="56"/>
      <c r="D12" s="57" t="s">
        <v>106</v>
      </c>
      <c r="E12" s="57"/>
      <c r="F12" s="58"/>
      <c r="G12" s="57" t="s">
        <v>58</v>
      </c>
      <c r="H12" s="39" t="str">
        <f>IF(COUNTA(AK12)&gt;0,IF(COUNTA(L12:AK12)&lt;classé,"Non","Oui"),"Non")</f>
        <v>Non</v>
      </c>
      <c r="I12" s="14">
        <f>SUM(L12:AK12)-SUM(AN12:BA12)+K12</f>
        <v>38</v>
      </c>
      <c r="J12" s="117"/>
      <c r="K12" s="148">
        <f>COUNTIF(L$5:AK$5,$D12)*4</f>
        <v>0</v>
      </c>
      <c r="L12" s="15">
        <v>19</v>
      </c>
      <c r="M12" s="16">
        <v>19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19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2"/>
        <v>8</v>
      </c>
      <c r="B13" s="51"/>
      <c r="C13" s="56"/>
      <c r="D13" s="57" t="s">
        <v>54</v>
      </c>
      <c r="E13" s="57"/>
      <c r="F13" s="58"/>
      <c r="G13" s="57" t="s">
        <v>49</v>
      </c>
      <c r="H13" s="39" t="str">
        <f>IF(COUNTA(AK13)&gt;0,IF(COUNTA(L13:AK13)&lt;classé,"Non","Oui"),"Non")</f>
        <v>Non</v>
      </c>
      <c r="I13" s="14">
        <f>SUM(L13:AK13)-SUM(AN13:BA13)+K13</f>
        <v>37</v>
      </c>
      <c r="J13" s="117"/>
      <c r="K13" s="148">
        <f>COUNTIF(L$5:AK$5,$D13)*4</f>
        <v>0</v>
      </c>
      <c r="L13" s="15">
        <v>20</v>
      </c>
      <c r="M13" s="16">
        <v>17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20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2"/>
        <v>9</v>
      </c>
      <c r="B14" s="51"/>
      <c r="C14" s="56"/>
      <c r="D14" s="57" t="s">
        <v>107</v>
      </c>
      <c r="E14" s="57"/>
      <c r="F14" s="58"/>
      <c r="G14" s="57" t="s">
        <v>48</v>
      </c>
      <c r="H14" s="39" t="str">
        <f>IF(COUNTA(AK14)&gt;0,IF(COUNTA(L14:AK14)&lt;classé,"Non","Oui"),"Non")</f>
        <v>Non</v>
      </c>
      <c r="I14" s="14">
        <f>SUM(L14:AK14)-SUM(AN14:BA14)+K14</f>
        <v>33</v>
      </c>
      <c r="J14" s="117"/>
      <c r="K14" s="148">
        <f>COUNTIF(L$5:AK$5,$D14)*4</f>
        <v>4</v>
      </c>
      <c r="L14" s="15">
        <v>9</v>
      </c>
      <c r="M14" s="16">
        <v>20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20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2"/>
        <v>10</v>
      </c>
      <c r="B15" s="51"/>
      <c r="C15" s="52"/>
      <c r="D15" s="57" t="s">
        <v>104</v>
      </c>
      <c r="E15" s="57"/>
      <c r="F15" s="58"/>
      <c r="G15" s="57" t="s">
        <v>46</v>
      </c>
      <c r="H15" s="39" t="str">
        <f>IF(COUNTA(AK15)&gt;0,IF(COUNTA(L15:AK15)&lt;classé,"Non","Oui"),"Non")</f>
        <v>Non</v>
      </c>
      <c r="I15" s="14">
        <f>SUM(L15:AK15)-SUM(AN15:BA15)+K15</f>
        <v>30</v>
      </c>
      <c r="J15" s="117"/>
      <c r="K15" s="148">
        <f>COUNTIF(L$5:AK$5,$D15)*4</f>
        <v>0</v>
      </c>
      <c r="L15" s="15">
        <v>16</v>
      </c>
      <c r="M15" s="16">
        <v>14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16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62">
        <f t="shared" si="2"/>
        <v>11</v>
      </c>
      <c r="B16" s="61"/>
      <c r="C16" s="129"/>
      <c r="D16" s="57" t="s">
        <v>103</v>
      </c>
      <c r="E16" s="68"/>
      <c r="F16" s="69"/>
      <c r="G16" s="68" t="s">
        <v>56</v>
      </c>
      <c r="H16" s="39" t="str">
        <f>IF(COUNTA(AK16)&gt;0,IF(COUNTA(L16:AK16)&lt;classé,"Non","Oui"),"Non")</f>
        <v>Non</v>
      </c>
      <c r="I16" s="14">
        <f>SUM(L16:AK16)-SUM(AN16:BA16)+K16</f>
        <v>29</v>
      </c>
      <c r="J16" s="124"/>
      <c r="K16" s="148">
        <f>COUNTIF(L$5:AK$5,$D16)*4</f>
        <v>0</v>
      </c>
      <c r="L16" s="70">
        <v>11</v>
      </c>
      <c r="M16" s="64">
        <v>18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18</v>
      </c>
      <c r="AM16" s="5">
        <f t="shared" si="0"/>
        <v>2</v>
      </c>
      <c r="AN16" s="94">
        <f aca="true" t="shared" si="3" ref="AN16:BA23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  <c r="BC16" s="96"/>
    </row>
    <row r="17" spans="1:55" s="97" customFormat="1" ht="24.75" customHeight="1">
      <c r="A17" s="39">
        <f t="shared" si="2"/>
        <v>12</v>
      </c>
      <c r="B17" s="51"/>
      <c r="C17" s="56"/>
      <c r="D17" s="57" t="s">
        <v>100</v>
      </c>
      <c r="E17" s="57"/>
      <c r="F17" s="58"/>
      <c r="G17" s="57" t="s">
        <v>46</v>
      </c>
      <c r="H17" s="39" t="str">
        <f>IF(COUNTA(AK17)&gt;0,IF(COUNTA(L17:AK17)&lt;classé,"Non","Oui"),"Non")</f>
        <v>Non</v>
      </c>
      <c r="I17" s="14">
        <f>SUM(L17:AK17)-SUM(AN17:BA17)+K17</f>
        <v>29</v>
      </c>
      <c r="J17" s="117"/>
      <c r="K17" s="148">
        <f>COUNTIF(L$5:AK$5,$D17)*4</f>
        <v>0</v>
      </c>
      <c r="L17" s="15">
        <v>14</v>
      </c>
      <c r="M17" s="16">
        <v>15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15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  <c r="BC17" s="96"/>
    </row>
    <row r="18" spans="1:55" s="97" customFormat="1" ht="24.75" customHeight="1">
      <c r="A18" s="39">
        <f t="shared" si="2"/>
        <v>13</v>
      </c>
      <c r="B18" s="51"/>
      <c r="C18" s="56"/>
      <c r="D18" s="57" t="s">
        <v>101</v>
      </c>
      <c r="E18" s="57"/>
      <c r="F18" s="58"/>
      <c r="G18" s="57" t="s">
        <v>102</v>
      </c>
      <c r="H18" s="39" t="str">
        <f>IF(COUNTA(AK18)&gt;0,IF(COUNTA(L18:AK18)&lt;classé,"Non","Oui"),"Non")</f>
        <v>Non</v>
      </c>
      <c r="I18" s="14">
        <f>SUM(L18:AK18)-SUM(AN18:BA18)+K18</f>
        <v>28</v>
      </c>
      <c r="J18" s="117"/>
      <c r="K18" s="148">
        <f>COUNTIF(L$5:AK$5,$D18)*4</f>
        <v>0</v>
      </c>
      <c r="L18" s="15">
        <v>15</v>
      </c>
      <c r="M18" s="16">
        <v>13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15</v>
      </c>
      <c r="AM18" s="5">
        <f t="shared" si="0"/>
        <v>2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  <c r="BC18" s="96"/>
    </row>
    <row r="19" spans="1:55" s="97" customFormat="1" ht="24.75" customHeight="1">
      <c r="A19" s="39">
        <f t="shared" si="2"/>
        <v>14</v>
      </c>
      <c r="B19" s="51"/>
      <c r="C19" s="52"/>
      <c r="D19" s="57" t="s">
        <v>99</v>
      </c>
      <c r="E19" s="57"/>
      <c r="F19" s="58"/>
      <c r="G19" s="57" t="s">
        <v>57</v>
      </c>
      <c r="H19" s="39" t="str">
        <f>IF(COUNTA(AK19)&gt;0,IF(COUNTA(L19:AK19)&lt;classé,"Non","Oui"),"Non")</f>
        <v>Non</v>
      </c>
      <c r="I19" s="14">
        <f>SUM(L19:AK19)-SUM(AN19:BA19)+K19</f>
        <v>24</v>
      </c>
      <c r="J19" s="117"/>
      <c r="K19" s="148">
        <f>COUNTIF(L$5:AK$5,$D19)*4</f>
        <v>0</v>
      </c>
      <c r="L19" s="15">
        <v>17</v>
      </c>
      <c r="M19" s="16">
        <v>7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17</v>
      </c>
      <c r="AM19" s="5">
        <f t="shared" si="0"/>
        <v>2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  <c r="BC19" s="96"/>
    </row>
    <row r="20" spans="1:55" s="97" customFormat="1" ht="24.75" customHeight="1">
      <c r="A20" s="39">
        <f t="shared" si="2"/>
        <v>15</v>
      </c>
      <c r="B20" s="51"/>
      <c r="C20" s="56"/>
      <c r="D20" s="57" t="s">
        <v>105</v>
      </c>
      <c r="E20" s="57"/>
      <c r="F20" s="58"/>
      <c r="G20" s="57" t="s">
        <v>46</v>
      </c>
      <c r="H20" s="39" t="str">
        <f>IF(COUNTA(AK20)&gt;0,IF(COUNTA(L20:AK20)&lt;classé,"Non","Oui"),"Non")</f>
        <v>Non</v>
      </c>
      <c r="I20" s="14">
        <f>SUM(L20:AK20)-SUM(AN20:BA20)+K20</f>
        <v>23</v>
      </c>
      <c r="J20" s="117"/>
      <c r="K20" s="148">
        <f>COUNTIF(L$5:AK$5,$D20)*4</f>
        <v>0</v>
      </c>
      <c r="L20" s="15">
        <v>12</v>
      </c>
      <c r="M20" s="16">
        <v>11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12</v>
      </c>
      <c r="AM20" s="5">
        <f t="shared" si="0"/>
        <v>2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  <c r="BC20" s="96"/>
    </row>
    <row r="21" spans="1:55" s="97" customFormat="1" ht="24.75" customHeight="1">
      <c r="A21" s="39">
        <f t="shared" si="2"/>
        <v>16</v>
      </c>
      <c r="B21" s="51"/>
      <c r="C21" s="56"/>
      <c r="D21" s="57" t="s">
        <v>116</v>
      </c>
      <c r="E21" s="57"/>
      <c r="F21" s="58"/>
      <c r="G21" s="57" t="s">
        <v>49</v>
      </c>
      <c r="H21" s="39" t="str">
        <f>IF(COUNTA(AK21)&gt;0,IF(COUNTA(L21:AK21)&lt;classé,"Non","Oui"),"Non")</f>
        <v>Non</v>
      </c>
      <c r="I21" s="14">
        <f>SUM(L21:AK21)-SUM(AN21:BA21)+K21</f>
        <v>21</v>
      </c>
      <c r="J21" s="117"/>
      <c r="K21" s="148">
        <f>COUNTIF(L$5:AK$5,$D21)*4</f>
        <v>0</v>
      </c>
      <c r="L21" s="15">
        <v>13</v>
      </c>
      <c r="M21" s="16">
        <v>8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13</v>
      </c>
      <c r="AM21" s="5">
        <f t="shared" si="0"/>
        <v>2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  <c r="BC21" s="96"/>
    </row>
    <row r="22" spans="1:55" s="97" customFormat="1" ht="24.75" customHeight="1">
      <c r="A22" s="39">
        <f t="shared" si="2"/>
        <v>17</v>
      </c>
      <c r="B22" s="51"/>
      <c r="C22" s="56"/>
      <c r="D22" s="57" t="s">
        <v>113</v>
      </c>
      <c r="E22" s="57"/>
      <c r="F22" s="58"/>
      <c r="G22" s="57" t="s">
        <v>46</v>
      </c>
      <c r="H22" s="39" t="str">
        <f>IF(COUNTA(AK22)&gt;0,IF(COUNTA(L22:AK22)&lt;classé,"Non","Oui"),"Non")</f>
        <v>Non</v>
      </c>
      <c r="I22" s="14">
        <f>SUM(L22:AK22)-SUM(AN22:BA22)+K22</f>
        <v>19</v>
      </c>
      <c r="J22" s="117"/>
      <c r="K22" s="148">
        <f>COUNTIF(L$5:AK$5,$D22)*4</f>
        <v>0</v>
      </c>
      <c r="L22" s="15">
        <v>7</v>
      </c>
      <c r="M22" s="16">
        <v>12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12</v>
      </c>
      <c r="AM22" s="5">
        <f t="shared" si="0"/>
        <v>2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  <c r="BC22" s="96"/>
    </row>
    <row r="23" spans="1:55" s="97" customFormat="1" ht="24.75" customHeight="1">
      <c r="A23" s="39">
        <f t="shared" si="2"/>
        <v>18</v>
      </c>
      <c r="B23" s="51"/>
      <c r="C23" s="56"/>
      <c r="D23" s="57" t="s">
        <v>112</v>
      </c>
      <c r="E23" s="57"/>
      <c r="F23" s="58"/>
      <c r="G23" s="57" t="s">
        <v>49</v>
      </c>
      <c r="H23" s="39" t="str">
        <f>IF(COUNTA(AK23)&gt;0,IF(COUNTA(L23:AK23)&lt;classé,"Non","Oui"),"Non")</f>
        <v>Non</v>
      </c>
      <c r="I23" s="14">
        <f>SUM(L23:AK23)-SUM(AN23:BA23)+K23</f>
        <v>19</v>
      </c>
      <c r="J23" s="117"/>
      <c r="K23" s="148">
        <f>COUNTIF(L$5:AK$5,$D23)*4</f>
        <v>0</v>
      </c>
      <c r="L23" s="15">
        <v>10</v>
      </c>
      <c r="M23" s="16">
        <v>9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10</v>
      </c>
      <c r="AM23" s="5">
        <f t="shared" si="0"/>
        <v>2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  <c r="BC23" s="96"/>
    </row>
    <row r="24" spans="1:55" s="97" customFormat="1" ht="24.75" customHeight="1">
      <c r="A24" s="39">
        <f t="shared" si="2"/>
        <v>19</v>
      </c>
      <c r="B24" s="51"/>
      <c r="C24" s="56"/>
      <c r="D24" s="57" t="s">
        <v>109</v>
      </c>
      <c r="E24" s="57"/>
      <c r="F24" s="58"/>
      <c r="G24" s="57" t="s">
        <v>49</v>
      </c>
      <c r="H24" s="39" t="str">
        <f>IF(COUNTA(AK24)&gt;0,IF(COUNTA(L24:AK24)&lt;classé,"Non","Oui"),"Non")</f>
        <v>Non</v>
      </c>
      <c r="I24" s="14">
        <f>SUM(L24:AK24)-SUM(AN24:BA24)+K24</f>
        <v>18</v>
      </c>
      <c r="J24" s="117"/>
      <c r="K24" s="148">
        <f>COUNTIF(L$5:AK$5,$D24)*4</f>
        <v>0</v>
      </c>
      <c r="L24" s="15">
        <v>8</v>
      </c>
      <c r="M24" s="16">
        <v>10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10</v>
      </c>
      <c r="AM24" s="5">
        <f aca="true" t="shared" si="4" ref="AM24:AM35">COUNTA(L24:AK24)</f>
        <v>2</v>
      </c>
      <c r="AN24" s="94">
        <f aca="true" t="shared" si="5" ref="AN24:BA36">IF($AM24&gt;Nbcourse+AN$3-1-$J24,LARGE($L24:$AK24,Nbcourse+AN$3-$J24),0)</f>
        <v>0</v>
      </c>
      <c r="AO24" s="4">
        <f t="shared" si="5"/>
        <v>0</v>
      </c>
      <c r="AP24" s="4">
        <f t="shared" si="5"/>
        <v>0</v>
      </c>
      <c r="AQ24" s="4">
        <f t="shared" si="5"/>
        <v>0</v>
      </c>
      <c r="AR24" s="4">
        <f t="shared" si="5"/>
        <v>0</v>
      </c>
      <c r="AS24" s="4">
        <f t="shared" si="5"/>
        <v>0</v>
      </c>
      <c r="AT24" s="4">
        <f t="shared" si="5"/>
        <v>0</v>
      </c>
      <c r="AU24" s="4">
        <f t="shared" si="5"/>
        <v>0</v>
      </c>
      <c r="AV24" s="4">
        <f t="shared" si="5"/>
        <v>0</v>
      </c>
      <c r="AW24" s="4">
        <f t="shared" si="5"/>
        <v>0</v>
      </c>
      <c r="AX24" s="4">
        <f t="shared" si="5"/>
        <v>0</v>
      </c>
      <c r="AY24" s="4">
        <f t="shared" si="5"/>
        <v>0</v>
      </c>
      <c r="AZ24" s="4">
        <f t="shared" si="5"/>
        <v>0</v>
      </c>
      <c r="BA24" s="95">
        <f t="shared" si="5"/>
        <v>0</v>
      </c>
      <c r="BB24" s="96"/>
      <c r="BC24" s="96"/>
    </row>
    <row r="25" spans="1:55" s="97" customFormat="1" ht="24.75" customHeight="1">
      <c r="A25" s="39">
        <f t="shared" si="2"/>
        <v>20</v>
      </c>
      <c r="B25" s="51"/>
      <c r="C25" s="56"/>
      <c r="D25" s="57" t="s">
        <v>90</v>
      </c>
      <c r="E25" s="57"/>
      <c r="F25" s="58"/>
      <c r="G25" s="57" t="s">
        <v>49</v>
      </c>
      <c r="H25" s="39" t="str">
        <f>IF(COUNTA(AK25)&gt;0,IF(COUNTA(L25:AK25)&lt;classé,"Non","Oui"),"Non")</f>
        <v>Non</v>
      </c>
      <c r="I25" s="14">
        <f>SUM(L25:AK25)-SUM(AN25:BA25)+K25</f>
        <v>0</v>
      </c>
      <c r="J25" s="117">
        <v>2</v>
      </c>
      <c r="K25" s="148">
        <f>COUNTIF(L$5:AK$5,$D25)*4</f>
        <v>0</v>
      </c>
      <c r="L25" s="15">
        <v>0</v>
      </c>
      <c r="M25" s="16">
        <v>0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t="shared" si="4"/>
        <v>2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39">
        <f t="shared" si="2"/>
        <v>21</v>
      </c>
      <c r="B26" s="51"/>
      <c r="C26" s="56"/>
      <c r="D26" s="57" t="s">
        <v>111</v>
      </c>
      <c r="E26" s="57"/>
      <c r="F26" s="58"/>
      <c r="G26" s="57" t="s">
        <v>49</v>
      </c>
      <c r="H26" s="39" t="str">
        <f>IF(COUNTA(AK26)&gt;0,IF(COUNTA(L26:AK26)&lt;classé,"Non","Oui"),"Non")</f>
        <v>Non</v>
      </c>
      <c r="I26" s="14">
        <f>SUM(L26:AK26)-SUM(AN26:BA26)+K26</f>
        <v>0</v>
      </c>
      <c r="J26" s="117">
        <v>2</v>
      </c>
      <c r="K26" s="148">
        <f>COUNTIF(L$5:AK$5,$D26)*4</f>
        <v>0</v>
      </c>
      <c r="L26" s="15">
        <v>0</v>
      </c>
      <c r="M26" s="16">
        <v>0</v>
      </c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2</v>
      </c>
      <c r="AN26" s="94">
        <f t="shared" si="5"/>
        <v>0</v>
      </c>
      <c r="AO26" s="4">
        <f t="shared" si="5"/>
        <v>0</v>
      </c>
      <c r="AP26" s="4">
        <f t="shared" si="5"/>
        <v>0</v>
      </c>
      <c r="AQ26" s="4">
        <f t="shared" si="5"/>
        <v>0</v>
      </c>
      <c r="AR26" s="4">
        <f t="shared" si="5"/>
        <v>0</v>
      </c>
      <c r="AS26" s="4">
        <f t="shared" si="5"/>
        <v>0</v>
      </c>
      <c r="AT26" s="4">
        <f t="shared" si="5"/>
        <v>0</v>
      </c>
      <c r="AU26" s="4">
        <f t="shared" si="5"/>
        <v>0</v>
      </c>
      <c r="AV26" s="4">
        <f t="shared" si="5"/>
        <v>0</v>
      </c>
      <c r="AW26" s="4">
        <f t="shared" si="5"/>
        <v>0</v>
      </c>
      <c r="AX26" s="4">
        <f t="shared" si="5"/>
        <v>0</v>
      </c>
      <c r="AY26" s="4">
        <f t="shared" si="5"/>
        <v>0</v>
      </c>
      <c r="AZ26" s="4">
        <f t="shared" si="5"/>
        <v>0</v>
      </c>
      <c r="BA26" s="95">
        <f t="shared" si="5"/>
        <v>0</v>
      </c>
      <c r="BB26" s="96"/>
      <c r="BC26" s="96"/>
    </row>
    <row r="27" spans="1:55" s="97" customFormat="1" ht="24.7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5"/>
        <v>0</v>
      </c>
      <c r="AO27" s="4">
        <f t="shared" si="5"/>
        <v>0</v>
      </c>
      <c r="AP27" s="4">
        <f t="shared" si="5"/>
        <v>0</v>
      </c>
      <c r="AQ27" s="4">
        <f t="shared" si="5"/>
        <v>0</v>
      </c>
      <c r="AR27" s="4">
        <f t="shared" si="5"/>
        <v>0</v>
      </c>
      <c r="AS27" s="4">
        <f t="shared" si="5"/>
        <v>0</v>
      </c>
      <c r="AT27" s="4">
        <f t="shared" si="5"/>
        <v>0</v>
      </c>
      <c r="AU27" s="4">
        <f t="shared" si="5"/>
        <v>0</v>
      </c>
      <c r="AV27" s="4">
        <f t="shared" si="5"/>
        <v>0</v>
      </c>
      <c r="AW27" s="4">
        <f t="shared" si="5"/>
        <v>0</v>
      </c>
      <c r="AX27" s="4">
        <f t="shared" si="5"/>
        <v>0</v>
      </c>
      <c r="AY27" s="4">
        <f t="shared" si="5"/>
        <v>0</v>
      </c>
      <c r="AZ27" s="4">
        <f t="shared" si="5"/>
        <v>0</v>
      </c>
      <c r="BA27" s="95">
        <f t="shared" si="5"/>
        <v>0</v>
      </c>
      <c r="BB27" s="96"/>
      <c r="BC27" s="96"/>
    </row>
    <row r="28" spans="1:55" s="97" customFormat="1" ht="24.75" customHeight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1"/>
      <c r="AK28" s="82"/>
      <c r="AL28" s="4">
        <f>MAX(L28:AK28)</f>
        <v>0</v>
      </c>
      <c r="AM28" s="5">
        <f t="shared" si="4"/>
        <v>0</v>
      </c>
      <c r="AN28" s="94">
        <f t="shared" si="5"/>
        <v>0</v>
      </c>
      <c r="AO28" s="4">
        <f t="shared" si="5"/>
        <v>0</v>
      </c>
      <c r="AP28" s="4">
        <f t="shared" si="5"/>
        <v>0</v>
      </c>
      <c r="AQ28" s="4">
        <f t="shared" si="5"/>
        <v>0</v>
      </c>
      <c r="AR28" s="4">
        <f t="shared" si="5"/>
        <v>0</v>
      </c>
      <c r="AS28" s="4">
        <f t="shared" si="5"/>
        <v>0</v>
      </c>
      <c r="AT28" s="4">
        <f t="shared" si="5"/>
        <v>0</v>
      </c>
      <c r="AU28" s="4">
        <f t="shared" si="5"/>
        <v>0</v>
      </c>
      <c r="AV28" s="4">
        <f t="shared" si="5"/>
        <v>0</v>
      </c>
      <c r="AW28" s="4">
        <f t="shared" si="5"/>
        <v>0</v>
      </c>
      <c r="AX28" s="4">
        <f t="shared" si="5"/>
        <v>0</v>
      </c>
      <c r="AY28" s="4">
        <f t="shared" si="5"/>
        <v>0</v>
      </c>
      <c r="AZ28" s="4">
        <f t="shared" si="5"/>
        <v>0</v>
      </c>
      <c r="BA28" s="95">
        <f t="shared" si="5"/>
        <v>0</v>
      </c>
      <c r="BB28" s="96"/>
      <c r="BC28" s="96"/>
    </row>
    <row r="29" spans="1:55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5"/>
        <v>0</v>
      </c>
      <c r="AO29" s="4">
        <f t="shared" si="5"/>
        <v>0</v>
      </c>
      <c r="AP29" s="4">
        <f t="shared" si="5"/>
        <v>0</v>
      </c>
      <c r="AQ29" s="4">
        <f t="shared" si="5"/>
        <v>0</v>
      </c>
      <c r="AR29" s="4">
        <f t="shared" si="5"/>
        <v>0</v>
      </c>
      <c r="AS29" s="4">
        <f t="shared" si="5"/>
        <v>0</v>
      </c>
      <c r="AT29" s="4">
        <f t="shared" si="5"/>
        <v>0</v>
      </c>
      <c r="AU29" s="4">
        <f t="shared" si="5"/>
        <v>0</v>
      </c>
      <c r="AV29" s="4">
        <f t="shared" si="5"/>
        <v>0</v>
      </c>
      <c r="AW29" s="4">
        <f t="shared" si="5"/>
        <v>0</v>
      </c>
      <c r="AX29" s="4">
        <f t="shared" si="5"/>
        <v>0</v>
      </c>
      <c r="AY29" s="4">
        <f t="shared" si="5"/>
        <v>0</v>
      </c>
      <c r="AZ29" s="4">
        <f t="shared" si="5"/>
        <v>0</v>
      </c>
      <c r="BA29" s="95">
        <f t="shared" si="5"/>
        <v>0</v>
      </c>
      <c r="BB29" s="96"/>
      <c r="BC29" s="96"/>
    </row>
    <row r="30" spans="1:55" s="97" customFormat="1" ht="24.75" customHeight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5"/>
        <v>0</v>
      </c>
      <c r="AO30" s="4">
        <f t="shared" si="5"/>
        <v>0</v>
      </c>
      <c r="AP30" s="4">
        <f t="shared" si="5"/>
        <v>0</v>
      </c>
      <c r="AQ30" s="4">
        <f t="shared" si="5"/>
        <v>0</v>
      </c>
      <c r="AR30" s="4">
        <f t="shared" si="5"/>
        <v>0</v>
      </c>
      <c r="AS30" s="4">
        <f t="shared" si="5"/>
        <v>0</v>
      </c>
      <c r="AT30" s="4">
        <f t="shared" si="5"/>
        <v>0</v>
      </c>
      <c r="AU30" s="4">
        <f t="shared" si="5"/>
        <v>0</v>
      </c>
      <c r="AV30" s="4">
        <f t="shared" si="5"/>
        <v>0</v>
      </c>
      <c r="AW30" s="4">
        <f t="shared" si="5"/>
        <v>0</v>
      </c>
      <c r="AX30" s="4">
        <f t="shared" si="5"/>
        <v>0</v>
      </c>
      <c r="AY30" s="4">
        <f t="shared" si="5"/>
        <v>0</v>
      </c>
      <c r="AZ30" s="4">
        <f t="shared" si="5"/>
        <v>0</v>
      </c>
      <c r="BA30" s="95">
        <f t="shared" si="5"/>
        <v>0</v>
      </c>
      <c r="BB30" s="96"/>
      <c r="BC30" s="96"/>
    </row>
    <row r="31" spans="1:55" s="97" customFormat="1" ht="24.75" customHeight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>
        <f t="shared" si="5"/>
        <v>0</v>
      </c>
      <c r="AU31" s="4">
        <f t="shared" si="5"/>
        <v>0</v>
      </c>
      <c r="AV31" s="4">
        <f t="shared" si="5"/>
        <v>0</v>
      </c>
      <c r="AW31" s="4">
        <f t="shared" si="5"/>
        <v>0</v>
      </c>
      <c r="AX31" s="4">
        <f t="shared" si="5"/>
        <v>0</v>
      </c>
      <c r="AY31" s="4">
        <f t="shared" si="5"/>
        <v>0</v>
      </c>
      <c r="AZ31" s="4">
        <f t="shared" si="5"/>
        <v>0</v>
      </c>
      <c r="BA31" s="95">
        <f t="shared" si="5"/>
        <v>0</v>
      </c>
      <c r="BB31" s="96"/>
      <c r="BC31" s="96"/>
    </row>
    <row r="32" spans="1:55" s="97" customFormat="1" ht="24.75" customHeight="1">
      <c r="A32" s="39">
        <f t="shared" si="2"/>
        <v>27</v>
      </c>
      <c r="B32" s="51"/>
      <c r="C32" s="52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5"/>
        <v>0</v>
      </c>
      <c r="AO32" s="4">
        <f t="shared" si="5"/>
        <v>0</v>
      </c>
      <c r="AP32" s="4">
        <f t="shared" si="5"/>
        <v>0</v>
      </c>
      <c r="AQ32" s="4">
        <f t="shared" si="5"/>
        <v>0</v>
      </c>
      <c r="AR32" s="4">
        <f t="shared" si="5"/>
        <v>0</v>
      </c>
      <c r="AS32" s="4">
        <f t="shared" si="5"/>
        <v>0</v>
      </c>
      <c r="AT32" s="4">
        <f t="shared" si="5"/>
        <v>0</v>
      </c>
      <c r="AU32" s="4">
        <f t="shared" si="5"/>
        <v>0</v>
      </c>
      <c r="AV32" s="4">
        <f t="shared" si="5"/>
        <v>0</v>
      </c>
      <c r="AW32" s="4">
        <f t="shared" si="5"/>
        <v>0</v>
      </c>
      <c r="AX32" s="4">
        <f t="shared" si="5"/>
        <v>0</v>
      </c>
      <c r="AY32" s="4">
        <f t="shared" si="5"/>
        <v>0</v>
      </c>
      <c r="AZ32" s="4">
        <f t="shared" si="5"/>
        <v>0</v>
      </c>
      <c r="BA32" s="95">
        <f t="shared" si="5"/>
        <v>0</v>
      </c>
      <c r="BB32" s="96"/>
      <c r="BC32" s="96"/>
    </row>
    <row r="33" spans="1:55" s="97" customFormat="1" ht="24.75" customHeight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5"/>
        <v>0</v>
      </c>
      <c r="AO33" s="4">
        <f t="shared" si="5"/>
        <v>0</v>
      </c>
      <c r="AP33" s="4">
        <f t="shared" si="5"/>
        <v>0</v>
      </c>
      <c r="AQ33" s="4">
        <f t="shared" si="5"/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  <c r="BC33" s="96"/>
    </row>
    <row r="34" spans="1:55" s="97" customFormat="1" ht="24.75" customHeight="1">
      <c r="A34" s="39">
        <f t="shared" si="2"/>
        <v>29</v>
      </c>
      <c r="B34" s="51"/>
      <c r="C34" s="52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t="shared" si="5"/>
        <v>0</v>
      </c>
      <c r="AO34" s="4">
        <f t="shared" si="5"/>
        <v>0</v>
      </c>
      <c r="AP34" s="4">
        <f t="shared" si="5"/>
        <v>0</v>
      </c>
      <c r="AQ34" s="4">
        <f t="shared" si="5"/>
        <v>0</v>
      </c>
      <c r="AR34" s="4">
        <f t="shared" si="5"/>
        <v>0</v>
      </c>
      <c r="AS34" s="4">
        <f t="shared" si="5"/>
        <v>0</v>
      </c>
      <c r="AT34" s="4">
        <f t="shared" si="5"/>
        <v>0</v>
      </c>
      <c r="AU34" s="4">
        <f t="shared" si="5"/>
        <v>0</v>
      </c>
      <c r="AV34" s="4">
        <f t="shared" si="5"/>
        <v>0</v>
      </c>
      <c r="AW34" s="4">
        <f t="shared" si="5"/>
        <v>0</v>
      </c>
      <c r="AX34" s="4">
        <f t="shared" si="5"/>
        <v>0</v>
      </c>
      <c r="AY34" s="4">
        <f t="shared" si="5"/>
        <v>0</v>
      </c>
      <c r="AZ34" s="4">
        <f t="shared" si="5"/>
        <v>0</v>
      </c>
      <c r="BA34" s="95">
        <f t="shared" si="5"/>
        <v>0</v>
      </c>
      <c r="BB34" s="96"/>
      <c r="BC34" s="96"/>
    </row>
    <row r="35" spans="1:55" s="97" customFormat="1" ht="24.75" customHeigh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5"/>
        <v>0</v>
      </c>
      <c r="AO35" s="4">
        <f t="shared" si="5"/>
        <v>0</v>
      </c>
      <c r="AP35" s="4">
        <f t="shared" si="5"/>
        <v>0</v>
      </c>
      <c r="AQ35" s="4">
        <f t="shared" si="5"/>
        <v>0</v>
      </c>
      <c r="AR35" s="4">
        <f t="shared" si="5"/>
        <v>0</v>
      </c>
      <c r="AS35" s="4">
        <f t="shared" si="5"/>
        <v>0</v>
      </c>
      <c r="AT35" s="4">
        <f t="shared" si="5"/>
        <v>0</v>
      </c>
      <c r="AU35" s="4">
        <f t="shared" si="5"/>
        <v>0</v>
      </c>
      <c r="AV35" s="4">
        <f t="shared" si="5"/>
        <v>0</v>
      </c>
      <c r="AW35" s="4">
        <f t="shared" si="5"/>
        <v>0</v>
      </c>
      <c r="AX35" s="4">
        <f t="shared" si="5"/>
        <v>0</v>
      </c>
      <c r="AY35" s="4">
        <f t="shared" si="5"/>
        <v>0</v>
      </c>
      <c r="AZ35" s="4">
        <f t="shared" si="5"/>
        <v>0</v>
      </c>
      <c r="BA35" s="95">
        <f t="shared" si="5"/>
        <v>0</v>
      </c>
      <c r="BB35" s="96"/>
      <c r="BC35" s="96"/>
    </row>
    <row r="36" spans="1:55" s="97" customFormat="1" ht="24.75" customHeight="1" thickBot="1">
      <c r="A36" s="39">
        <f t="shared" si="2"/>
        <v>31</v>
      </c>
      <c r="B36" s="51"/>
      <c r="C36" s="56"/>
      <c r="D36" s="57"/>
      <c r="E36" s="57"/>
      <c r="F36" s="58"/>
      <c r="G36" s="57"/>
      <c r="H36" s="39" t="str">
        <f>IF(COUNTA(AK36)&gt;0,IF(COUNTA(L36:AK36)&lt;classé,"Non","Oui"),"Non")</f>
        <v>Non</v>
      </c>
      <c r="I36" s="14">
        <f>SUM(L36:AK36)-SUM(AN36:BA36)+K36</f>
        <v>0</v>
      </c>
      <c r="J36" s="117"/>
      <c r="K36" s="148">
        <f>COUNTIF(L$5:AK$5,$D36)*4</f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>MAX(L36:AK36)</f>
        <v>0</v>
      </c>
      <c r="AM36" s="5">
        <f>COUNTA(L36:AK36)</f>
        <v>0</v>
      </c>
      <c r="AN36" s="94">
        <f t="shared" si="5"/>
        <v>0</v>
      </c>
      <c r="AO36" s="4">
        <f t="shared" si="5"/>
        <v>0</v>
      </c>
      <c r="AP36" s="4">
        <f t="shared" si="5"/>
        <v>0</v>
      </c>
      <c r="AQ36" s="4">
        <f t="shared" si="5"/>
        <v>0</v>
      </c>
      <c r="AR36" s="4">
        <f t="shared" si="5"/>
        <v>0</v>
      </c>
      <c r="AS36" s="4">
        <f t="shared" si="5"/>
        <v>0</v>
      </c>
      <c r="AT36" s="4">
        <f t="shared" si="5"/>
        <v>0</v>
      </c>
      <c r="AU36" s="4">
        <f t="shared" si="5"/>
        <v>0</v>
      </c>
      <c r="AV36" s="4">
        <f t="shared" si="5"/>
        <v>0</v>
      </c>
      <c r="AW36" s="4">
        <f t="shared" si="5"/>
        <v>0</v>
      </c>
      <c r="AX36" s="4">
        <f t="shared" si="5"/>
        <v>0</v>
      </c>
      <c r="AY36" s="4">
        <f t="shared" si="5"/>
        <v>0</v>
      </c>
      <c r="AZ36" s="4">
        <f t="shared" si="5"/>
        <v>0</v>
      </c>
      <c r="BA36" s="95">
        <f t="shared" si="5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9"/>
      <c r="L37" s="87">
        <f>COUNT(L$6:L36)</f>
        <v>21</v>
      </c>
      <c r="M37" s="88">
        <f>COUNT(M$6:M36)</f>
        <v>21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93" t="s">
        <v>28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168</v>
      </c>
      <c r="M5" s="135"/>
      <c r="N5" s="136"/>
      <c r="O5" s="135"/>
      <c r="P5" s="134"/>
      <c r="Q5" s="135"/>
      <c r="R5" s="134"/>
      <c r="S5" s="135"/>
      <c r="T5" s="136"/>
      <c r="U5" s="135"/>
      <c r="V5" s="136"/>
      <c r="W5" s="135"/>
      <c r="X5" s="136"/>
      <c r="Y5" s="135"/>
      <c r="Z5" s="136"/>
      <c r="AA5" s="135"/>
      <c r="AB5" s="136"/>
      <c r="AC5" s="135"/>
      <c r="AD5" s="134"/>
      <c r="AE5" s="135"/>
      <c r="AF5" s="134"/>
      <c r="AG5" s="135"/>
      <c r="AH5" s="134"/>
      <c r="AI5" s="135"/>
      <c r="AJ5" s="134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168</v>
      </c>
      <c r="E6" s="113"/>
      <c r="F6" s="114"/>
      <c r="G6" s="113" t="s">
        <v>46</v>
      </c>
      <c r="H6" s="39" t="str">
        <f>IF(COUNTA(AK6)&gt;0,IF(COUNTA(L6:AK6)&lt;classé,"Non","Oui"),"Non")</f>
        <v>Non</v>
      </c>
      <c r="I6" s="115">
        <f>SUM(L6:AK6)-SUM(AN6:BA6)+K6</f>
        <v>94</v>
      </c>
      <c r="J6" s="116"/>
      <c r="K6" s="148">
        <f>COUNTIF(L$5:AK$5,$D6)*4</f>
        <v>4</v>
      </c>
      <c r="L6" s="118">
        <v>50</v>
      </c>
      <c r="M6" s="119">
        <v>40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>MAX(L6:AK6)</f>
        <v>50</v>
      </c>
      <c r="AM6" s="5">
        <f aca="true" t="shared" si="0" ref="AM6:AM14">COUNTA(L6:AK6)</f>
        <v>2</v>
      </c>
      <c r="AN6" s="94">
        <f aca="true" t="shared" si="1" ref="AN6:BA2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35">A6+1</f>
        <v>2</v>
      </c>
      <c r="B7" s="51"/>
      <c r="C7" s="56"/>
      <c r="D7" s="57" t="s">
        <v>85</v>
      </c>
      <c r="E7" s="57"/>
      <c r="F7" s="58"/>
      <c r="G7" s="57" t="s">
        <v>46</v>
      </c>
      <c r="H7" s="39" t="str">
        <f>IF(COUNTA(AK7)&gt;0,IF(COUNTA(L7:AK7)&lt;classé,"Non","Oui"),"Non")</f>
        <v>Non</v>
      </c>
      <c r="I7" s="14">
        <f>SUM(L7:AK7)-SUM(AN7:BA7)+K7</f>
        <v>82</v>
      </c>
      <c r="J7" s="117"/>
      <c r="K7" s="148">
        <f>COUNTIF(L$5:AK$5,$D7)*4</f>
        <v>0</v>
      </c>
      <c r="L7" s="15">
        <v>32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50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6"/>
      <c r="D8" s="57" t="s">
        <v>86</v>
      </c>
      <c r="E8" s="57"/>
      <c r="F8" s="58"/>
      <c r="G8" s="57" t="s">
        <v>57</v>
      </c>
      <c r="H8" s="39" t="str">
        <f>IF(COUNTA(AK8)&gt;0,IF(COUNTA(L8:AK8)&lt;classé,"Non","Oui"),"Non")</f>
        <v>Non</v>
      </c>
      <c r="I8" s="14">
        <f>SUM(L8:AK8)-SUM(AN8:BA8)+K8</f>
        <v>66</v>
      </c>
      <c r="J8" s="117"/>
      <c r="K8" s="148">
        <f>COUNTIF(L$5:AK$5,$D8)*4</f>
        <v>0</v>
      </c>
      <c r="L8" s="15">
        <v>40</v>
      </c>
      <c r="M8" s="16">
        <v>26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40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2"/>
      <c r="D9" s="57" t="s">
        <v>180</v>
      </c>
      <c r="E9" s="57"/>
      <c r="F9" s="58"/>
      <c r="G9" s="57" t="s">
        <v>161</v>
      </c>
      <c r="H9" s="39" t="str">
        <f>IF(COUNTA(AK9)&gt;0,IF(COUNTA(L9:AK9)&lt;classé,"Non","Oui"),"Non")</f>
        <v>Non</v>
      </c>
      <c r="I9" s="14">
        <f>SUM(L9:AK9)-SUM(AN9:BA9)+K9</f>
        <v>58</v>
      </c>
      <c r="J9" s="117"/>
      <c r="K9" s="148">
        <f>COUNTIF(L$5:AK$5,$D9)*4</f>
        <v>0</v>
      </c>
      <c r="L9" s="15">
        <v>26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32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t="shared" si="2"/>
        <v>5</v>
      </c>
      <c r="B10" s="51"/>
      <c r="C10" s="56"/>
      <c r="D10" s="57" t="s">
        <v>181</v>
      </c>
      <c r="E10" s="57"/>
      <c r="F10" s="58"/>
      <c r="G10" s="57" t="s">
        <v>49</v>
      </c>
      <c r="H10" s="39" t="str">
        <f>IF(COUNTA(AK10)&gt;0,IF(COUNTA(L10:AK10)&lt;classé,"Non","Oui"),"Non")</f>
        <v>Non</v>
      </c>
      <c r="I10" s="14">
        <f>SUM(L10:AK10)-SUM(AN10:BA10)+K10</f>
        <v>44</v>
      </c>
      <c r="J10" s="117"/>
      <c r="K10" s="148">
        <f>COUNTIF(L$5:AK$5,$D10)*4</f>
        <v>0</v>
      </c>
      <c r="L10" s="15">
        <v>22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22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2"/>
        <v>6</v>
      </c>
      <c r="B11" s="51"/>
      <c r="C11" s="52"/>
      <c r="D11" s="57" t="s">
        <v>182</v>
      </c>
      <c r="E11" s="57"/>
      <c r="F11" s="58"/>
      <c r="G11" s="57" t="s">
        <v>46</v>
      </c>
      <c r="H11" s="39" t="str">
        <f>IF(COUNTA(AK11)&gt;0,IF(COUNTA(L11:AK11)&lt;classé,"Non","Oui"),"Non")</f>
        <v>Non</v>
      </c>
      <c r="I11" s="14">
        <f>SUM(L11:AK11)-SUM(AN11:BA11)+K11</f>
        <v>40</v>
      </c>
      <c r="J11" s="117"/>
      <c r="K11" s="148">
        <f>COUNTIF(L$5:AK$5,$D11)*4</f>
        <v>0</v>
      </c>
      <c r="L11" s="15">
        <v>20</v>
      </c>
      <c r="M11" s="16">
        <v>20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20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2"/>
        <v>7</v>
      </c>
      <c r="B12" s="51"/>
      <c r="C12" s="52"/>
      <c r="D12" s="57" t="s">
        <v>179</v>
      </c>
      <c r="E12" s="57"/>
      <c r="F12" s="58"/>
      <c r="G12" s="57" t="s">
        <v>141</v>
      </c>
      <c r="H12" s="39" t="str">
        <f>IF(COUNTA(AK12)&gt;0,IF(COUNTA(L12:AK12)&lt;classé,"Non","Oui"),"Non")</f>
        <v>Non</v>
      </c>
      <c r="I12" s="14">
        <f>SUM(L12:AK12)-SUM(AN12:BA12)+K12</f>
        <v>38</v>
      </c>
      <c r="J12" s="117"/>
      <c r="K12" s="148">
        <f>COUNTIF(L$5:AK$5,$D12)*4</f>
        <v>0</v>
      </c>
      <c r="L12" s="15">
        <v>19</v>
      </c>
      <c r="M12" s="16">
        <v>19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19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2"/>
        <v>8</v>
      </c>
      <c r="B13" s="51"/>
      <c r="C13" s="56"/>
      <c r="D13" s="57"/>
      <c r="E13" s="57"/>
      <c r="F13" s="58"/>
      <c r="G13" s="57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8">
        <f>COUNTIF(L$5:AK$5,$D13)*4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2"/>
        <v>9</v>
      </c>
      <c r="B14" s="51"/>
      <c r="C14" s="56"/>
      <c r="D14" s="57"/>
      <c r="E14" s="57"/>
      <c r="F14" s="58"/>
      <c r="G14" s="57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8">
        <f>COUNTIF(L$5:AK$5,$D14)*4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2"/>
        <v>10</v>
      </c>
      <c r="B15" s="51"/>
      <c r="C15" s="52"/>
      <c r="D15" s="57"/>
      <c r="E15" s="57"/>
      <c r="F15" s="58"/>
      <c r="G15" s="57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8">
        <f>COUNTIF(L$5:AK$5,$D15)*4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aca="true" t="shared" si="3" ref="AM15:AM24">COUNTA(L15:AK15)</f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39">
        <f t="shared" si="2"/>
        <v>11</v>
      </c>
      <c r="B16" s="61"/>
      <c r="C16" s="71"/>
      <c r="D16" s="68"/>
      <c r="E16" s="68"/>
      <c r="F16" s="69"/>
      <c r="G16" s="68"/>
      <c r="H16" s="39" t="str">
        <f>IF(COUNTA(AK16)&gt;0,IF(COUNTA(L16:AK16)&lt;classé,"Non","Oui"),"Non")</f>
        <v>Non</v>
      </c>
      <c r="I16" s="63">
        <f>SUM(L16:AK16)-SUM(AN16:BA16)+K16</f>
        <v>0</v>
      </c>
      <c r="J16" s="124"/>
      <c r="K16" s="148">
        <f>COUNTIF(L$5:AK$5,$D16)*4</f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0</v>
      </c>
      <c r="AM16" s="5">
        <f t="shared" si="3"/>
        <v>0</v>
      </c>
      <c r="AN16" s="94">
        <f t="shared" si="1"/>
        <v>0</v>
      </c>
      <c r="AO16" s="4">
        <f t="shared" si="1"/>
        <v>0</v>
      </c>
      <c r="AP16" s="4">
        <f t="shared" si="1"/>
        <v>0</v>
      </c>
      <c r="AQ16" s="4">
        <f t="shared" si="1"/>
        <v>0</v>
      </c>
      <c r="AR16" s="4">
        <f t="shared" si="1"/>
        <v>0</v>
      </c>
      <c r="AS16" s="4">
        <f t="shared" si="1"/>
        <v>0</v>
      </c>
      <c r="AT16" s="4">
        <f t="shared" si="1"/>
        <v>0</v>
      </c>
      <c r="AU16" s="4">
        <f t="shared" si="1"/>
        <v>0</v>
      </c>
      <c r="AV16" s="4">
        <f t="shared" si="1"/>
        <v>0</v>
      </c>
      <c r="AW16" s="4">
        <f t="shared" si="1"/>
        <v>0</v>
      </c>
      <c r="AX16" s="4">
        <f t="shared" si="1"/>
        <v>0</v>
      </c>
      <c r="AY16" s="4">
        <f t="shared" si="1"/>
        <v>0</v>
      </c>
      <c r="AZ16" s="4">
        <f t="shared" si="1"/>
        <v>0</v>
      </c>
      <c r="BA16" s="95">
        <f t="shared" si="1"/>
        <v>0</v>
      </c>
      <c r="BB16" s="96"/>
      <c r="BC16" s="96"/>
    </row>
    <row r="17" spans="1:55" s="97" customFormat="1" ht="28.5" customHeight="1">
      <c r="A17" s="39">
        <f aca="true" t="shared" si="4" ref="A17:A25">A16+1</f>
        <v>12</v>
      </c>
      <c r="B17" s="51"/>
      <c r="C17" s="52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8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3"/>
        <v>0</v>
      </c>
      <c r="AN17" s="94">
        <f t="shared" si="1"/>
        <v>0</v>
      </c>
      <c r="AO17" s="4">
        <f t="shared" si="1"/>
        <v>0</v>
      </c>
      <c r="AP17" s="4">
        <f t="shared" si="1"/>
        <v>0</v>
      </c>
      <c r="AQ17" s="4">
        <f t="shared" si="1"/>
        <v>0</v>
      </c>
      <c r="AR17" s="4">
        <f t="shared" si="1"/>
        <v>0</v>
      </c>
      <c r="AS17" s="4">
        <f t="shared" si="1"/>
        <v>0</v>
      </c>
      <c r="AT17" s="4">
        <f t="shared" si="1"/>
        <v>0</v>
      </c>
      <c r="AU17" s="4">
        <f t="shared" si="1"/>
        <v>0</v>
      </c>
      <c r="AV17" s="4">
        <f t="shared" si="1"/>
        <v>0</v>
      </c>
      <c r="AW17" s="4">
        <f t="shared" si="1"/>
        <v>0</v>
      </c>
      <c r="AX17" s="4">
        <f t="shared" si="1"/>
        <v>0</v>
      </c>
      <c r="AY17" s="4">
        <f t="shared" si="1"/>
        <v>0</v>
      </c>
      <c r="AZ17" s="4">
        <f t="shared" si="1"/>
        <v>0</v>
      </c>
      <c r="BA17" s="95">
        <f t="shared" si="1"/>
        <v>0</v>
      </c>
      <c r="BB17" s="96"/>
      <c r="BC17" s="96"/>
    </row>
    <row r="18" spans="1:55" s="97" customFormat="1" ht="24.75" customHeight="1">
      <c r="A18" s="39">
        <f t="shared" si="4"/>
        <v>13</v>
      </c>
      <c r="B18" s="51"/>
      <c r="C18" s="52"/>
      <c r="D18" s="57"/>
      <c r="E18" s="57"/>
      <c r="F18" s="58"/>
      <c r="G18" s="57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8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3"/>
        <v>0</v>
      </c>
      <c r="AN18" s="94">
        <f t="shared" si="1"/>
        <v>0</v>
      </c>
      <c r="AO18" s="4">
        <f t="shared" si="1"/>
        <v>0</v>
      </c>
      <c r="AP18" s="4">
        <f t="shared" si="1"/>
        <v>0</v>
      </c>
      <c r="AQ18" s="4">
        <f t="shared" si="1"/>
        <v>0</v>
      </c>
      <c r="AR18" s="4">
        <f t="shared" si="1"/>
        <v>0</v>
      </c>
      <c r="AS18" s="4">
        <f t="shared" si="1"/>
        <v>0</v>
      </c>
      <c r="AT18" s="4">
        <f t="shared" si="1"/>
        <v>0</v>
      </c>
      <c r="AU18" s="4">
        <f t="shared" si="1"/>
        <v>0</v>
      </c>
      <c r="AV18" s="4">
        <f t="shared" si="1"/>
        <v>0</v>
      </c>
      <c r="AW18" s="4">
        <f t="shared" si="1"/>
        <v>0</v>
      </c>
      <c r="AX18" s="4">
        <f t="shared" si="1"/>
        <v>0</v>
      </c>
      <c r="AY18" s="4">
        <f t="shared" si="1"/>
        <v>0</v>
      </c>
      <c r="AZ18" s="4">
        <f t="shared" si="1"/>
        <v>0</v>
      </c>
      <c r="BA18" s="95">
        <f t="shared" si="1"/>
        <v>0</v>
      </c>
      <c r="BB18" s="96"/>
      <c r="BC18" s="96"/>
    </row>
    <row r="19" spans="1:55" s="97" customFormat="1" ht="24.75" customHeight="1">
      <c r="A19" s="39">
        <f t="shared" si="4"/>
        <v>14</v>
      </c>
      <c r="B19" s="51"/>
      <c r="C19" s="56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8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3"/>
        <v>0</v>
      </c>
      <c r="AN19" s="94">
        <f t="shared" si="1"/>
        <v>0</v>
      </c>
      <c r="AO19" s="4">
        <f t="shared" si="1"/>
        <v>0</v>
      </c>
      <c r="AP19" s="4">
        <f t="shared" si="1"/>
        <v>0</v>
      </c>
      <c r="AQ19" s="4">
        <f t="shared" si="1"/>
        <v>0</v>
      </c>
      <c r="AR19" s="4">
        <f t="shared" si="1"/>
        <v>0</v>
      </c>
      <c r="AS19" s="4">
        <f t="shared" si="1"/>
        <v>0</v>
      </c>
      <c r="AT19" s="4">
        <f t="shared" si="1"/>
        <v>0</v>
      </c>
      <c r="AU19" s="4">
        <f t="shared" si="1"/>
        <v>0</v>
      </c>
      <c r="AV19" s="4">
        <f t="shared" si="1"/>
        <v>0</v>
      </c>
      <c r="AW19" s="4">
        <f t="shared" si="1"/>
        <v>0</v>
      </c>
      <c r="AX19" s="4">
        <f t="shared" si="1"/>
        <v>0</v>
      </c>
      <c r="AY19" s="4">
        <f t="shared" si="1"/>
        <v>0</v>
      </c>
      <c r="AZ19" s="4">
        <f t="shared" si="1"/>
        <v>0</v>
      </c>
      <c r="BA19" s="95">
        <f t="shared" si="1"/>
        <v>0</v>
      </c>
      <c r="BB19" s="96"/>
      <c r="BC19" s="96"/>
    </row>
    <row r="20" spans="1:55" s="97" customFormat="1" ht="24.75" customHeight="1">
      <c r="A20" s="39">
        <f t="shared" si="4"/>
        <v>15</v>
      </c>
      <c r="B20" s="51"/>
      <c r="C20" s="52"/>
      <c r="D20" s="57"/>
      <c r="E20" s="57"/>
      <c r="F20" s="58"/>
      <c r="G20" s="57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8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3"/>
        <v>0</v>
      </c>
      <c r="AN20" s="94">
        <f t="shared" si="1"/>
        <v>0</v>
      </c>
      <c r="AO20" s="4">
        <f t="shared" si="1"/>
        <v>0</v>
      </c>
      <c r="AP20" s="4">
        <f t="shared" si="1"/>
        <v>0</v>
      </c>
      <c r="AQ20" s="4">
        <f t="shared" si="1"/>
        <v>0</v>
      </c>
      <c r="AR20" s="4">
        <f t="shared" si="1"/>
        <v>0</v>
      </c>
      <c r="AS20" s="4">
        <f t="shared" si="1"/>
        <v>0</v>
      </c>
      <c r="AT20" s="4">
        <f t="shared" si="1"/>
        <v>0</v>
      </c>
      <c r="AU20" s="4">
        <f t="shared" si="1"/>
        <v>0</v>
      </c>
      <c r="AV20" s="4">
        <f t="shared" si="1"/>
        <v>0</v>
      </c>
      <c r="AW20" s="4">
        <f t="shared" si="1"/>
        <v>0</v>
      </c>
      <c r="AX20" s="4">
        <f t="shared" si="1"/>
        <v>0</v>
      </c>
      <c r="AY20" s="4">
        <f t="shared" si="1"/>
        <v>0</v>
      </c>
      <c r="AZ20" s="4">
        <f t="shared" si="1"/>
        <v>0</v>
      </c>
      <c r="BA20" s="95">
        <f t="shared" si="1"/>
        <v>0</v>
      </c>
      <c r="BB20" s="96"/>
      <c r="BC20" s="96"/>
    </row>
    <row r="21" spans="1:55" s="97" customFormat="1" ht="24.75" customHeight="1">
      <c r="A21" s="39">
        <f t="shared" si="4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8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3"/>
        <v>0</v>
      </c>
      <c r="AN21" s="94">
        <f t="shared" si="1"/>
        <v>0</v>
      </c>
      <c r="AO21" s="4">
        <f t="shared" si="1"/>
        <v>0</v>
      </c>
      <c r="AP21" s="4">
        <f t="shared" si="1"/>
        <v>0</v>
      </c>
      <c r="AQ21" s="4">
        <f t="shared" si="1"/>
        <v>0</v>
      </c>
      <c r="AR21" s="4">
        <f t="shared" si="1"/>
        <v>0</v>
      </c>
      <c r="AS21" s="4">
        <f t="shared" si="1"/>
        <v>0</v>
      </c>
      <c r="AT21" s="4">
        <f t="shared" si="1"/>
        <v>0</v>
      </c>
      <c r="AU21" s="4">
        <f t="shared" si="1"/>
        <v>0</v>
      </c>
      <c r="AV21" s="4">
        <f t="shared" si="1"/>
        <v>0</v>
      </c>
      <c r="AW21" s="4">
        <f t="shared" si="1"/>
        <v>0</v>
      </c>
      <c r="AX21" s="4">
        <f t="shared" si="1"/>
        <v>0</v>
      </c>
      <c r="AY21" s="4">
        <f t="shared" si="1"/>
        <v>0</v>
      </c>
      <c r="AZ21" s="4">
        <f t="shared" si="1"/>
        <v>0</v>
      </c>
      <c r="BA21" s="95">
        <f t="shared" si="1"/>
        <v>0</v>
      </c>
      <c r="BB21" s="96"/>
      <c r="BC21" s="96"/>
    </row>
    <row r="22" spans="1:55" s="97" customFormat="1" ht="22.5" customHeight="1">
      <c r="A22" s="39">
        <f t="shared" si="4"/>
        <v>17</v>
      </c>
      <c r="B22" s="51"/>
      <c r="C22" s="52"/>
      <c r="D22" s="57"/>
      <c r="E22" s="57"/>
      <c r="F22" s="58"/>
      <c r="G22" s="132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8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3"/>
        <v>0</v>
      </c>
      <c r="AN22" s="94">
        <f t="shared" si="1"/>
        <v>0</v>
      </c>
      <c r="AO22" s="4">
        <f t="shared" si="1"/>
        <v>0</v>
      </c>
      <c r="AP22" s="4">
        <f t="shared" si="1"/>
        <v>0</v>
      </c>
      <c r="AQ22" s="4">
        <f t="shared" si="1"/>
        <v>0</v>
      </c>
      <c r="AR22" s="4">
        <f t="shared" si="1"/>
        <v>0</v>
      </c>
      <c r="AS22" s="4">
        <f t="shared" si="1"/>
        <v>0</v>
      </c>
      <c r="AT22" s="4">
        <f t="shared" si="1"/>
        <v>0</v>
      </c>
      <c r="AU22" s="4">
        <f t="shared" si="1"/>
        <v>0</v>
      </c>
      <c r="AV22" s="4">
        <f t="shared" si="1"/>
        <v>0</v>
      </c>
      <c r="AW22" s="4">
        <f t="shared" si="1"/>
        <v>0</v>
      </c>
      <c r="AX22" s="4">
        <f t="shared" si="1"/>
        <v>0</v>
      </c>
      <c r="AY22" s="4">
        <f t="shared" si="1"/>
        <v>0</v>
      </c>
      <c r="AZ22" s="4">
        <f t="shared" si="1"/>
        <v>0</v>
      </c>
      <c r="BA22" s="95">
        <f t="shared" si="1"/>
        <v>0</v>
      </c>
      <c r="BB22" s="96"/>
      <c r="BC22" s="96"/>
    </row>
    <row r="23" spans="1:55" s="97" customFormat="1" ht="24.75" customHeight="1">
      <c r="A23" s="39">
        <f t="shared" si="4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8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3"/>
        <v>0</v>
      </c>
      <c r="AN23" s="94">
        <f t="shared" si="1"/>
        <v>0</v>
      </c>
      <c r="AO23" s="4">
        <f t="shared" si="1"/>
        <v>0</v>
      </c>
      <c r="AP23" s="4">
        <f t="shared" si="1"/>
        <v>0</v>
      </c>
      <c r="AQ23" s="4">
        <f aca="true" t="shared" si="5" ref="AQ23:BA23">IF($AM23&gt;Nbcourse+AQ$3-1-$J23,LARGE($L23:$AK23,Nbcourse+AQ$3-$J23),0)</f>
        <v>0</v>
      </c>
      <c r="AR23" s="4">
        <f t="shared" si="5"/>
        <v>0</v>
      </c>
      <c r="AS23" s="4">
        <f t="shared" si="5"/>
        <v>0</v>
      </c>
      <c r="AT23" s="4">
        <f t="shared" si="5"/>
        <v>0</v>
      </c>
      <c r="AU23" s="4">
        <f t="shared" si="5"/>
        <v>0</v>
      </c>
      <c r="AV23" s="4">
        <f t="shared" si="5"/>
        <v>0</v>
      </c>
      <c r="AW23" s="4">
        <f t="shared" si="5"/>
        <v>0</v>
      </c>
      <c r="AX23" s="4">
        <f t="shared" si="5"/>
        <v>0</v>
      </c>
      <c r="AY23" s="4">
        <f t="shared" si="5"/>
        <v>0</v>
      </c>
      <c r="AZ23" s="4">
        <f t="shared" si="5"/>
        <v>0</v>
      </c>
      <c r="BA23" s="95">
        <f t="shared" si="5"/>
        <v>0</v>
      </c>
      <c r="BB23" s="96"/>
      <c r="BC23" s="96"/>
    </row>
    <row r="24" spans="1:55" s="97" customFormat="1" ht="24.75" customHeight="1">
      <c r="A24" s="39">
        <f t="shared" si="4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8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3"/>
        <v>0</v>
      </c>
      <c r="AN24" s="94">
        <f aca="true" t="shared" si="6" ref="AN24:BA24">IF($AM24&gt;Nbcourse+AN$3-1-$J24,LARGE($L24:$AK24,Nbcourse+AN$3-$J24),0)</f>
        <v>0</v>
      </c>
      <c r="AO24" s="4">
        <f t="shared" si="6"/>
        <v>0</v>
      </c>
      <c r="AP24" s="4">
        <f t="shared" si="6"/>
        <v>0</v>
      </c>
      <c r="AQ24" s="4">
        <f t="shared" si="6"/>
        <v>0</v>
      </c>
      <c r="AR24" s="4">
        <f t="shared" si="6"/>
        <v>0</v>
      </c>
      <c r="AS24" s="4">
        <f t="shared" si="6"/>
        <v>0</v>
      </c>
      <c r="AT24" s="4">
        <f t="shared" si="6"/>
        <v>0</v>
      </c>
      <c r="AU24" s="4">
        <f t="shared" si="6"/>
        <v>0</v>
      </c>
      <c r="AV24" s="4">
        <f t="shared" si="6"/>
        <v>0</v>
      </c>
      <c r="AW24" s="4">
        <f t="shared" si="6"/>
        <v>0</v>
      </c>
      <c r="AX24" s="4">
        <f t="shared" si="6"/>
        <v>0</v>
      </c>
      <c r="AY24" s="4">
        <f t="shared" si="6"/>
        <v>0</v>
      </c>
      <c r="AZ24" s="4">
        <f t="shared" si="6"/>
        <v>0</v>
      </c>
      <c r="BA24" s="95">
        <f t="shared" si="6"/>
        <v>0</v>
      </c>
      <c r="BB24" s="96"/>
      <c r="BC24" s="96"/>
    </row>
    <row r="25" spans="1:55" s="97" customFormat="1" ht="24.75" customHeight="1">
      <c r="A25" s="39">
        <f t="shared" si="4"/>
        <v>20</v>
      </c>
      <c r="B25" s="51"/>
      <c r="C25" s="52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8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7" ref="AM25:AM34">COUNTA(L25:AK25)</f>
        <v>0</v>
      </c>
      <c r="AN25" s="94">
        <f t="shared" si="1"/>
        <v>0</v>
      </c>
      <c r="AO25" s="4">
        <f t="shared" si="1"/>
        <v>0</v>
      </c>
      <c r="AP25" s="4">
        <f t="shared" si="1"/>
        <v>0</v>
      </c>
      <c r="AQ25" s="4">
        <f t="shared" si="1"/>
        <v>0</v>
      </c>
      <c r="AR25" s="4">
        <f t="shared" si="1"/>
        <v>0</v>
      </c>
      <c r="AS25" s="4">
        <f t="shared" si="1"/>
        <v>0</v>
      </c>
      <c r="AT25" s="4">
        <f t="shared" si="1"/>
        <v>0</v>
      </c>
      <c r="AU25" s="4">
        <f t="shared" si="1"/>
        <v>0</v>
      </c>
      <c r="AV25" s="4">
        <f t="shared" si="1"/>
        <v>0</v>
      </c>
      <c r="AW25" s="4">
        <f t="shared" si="1"/>
        <v>0</v>
      </c>
      <c r="AX25" s="4">
        <f t="shared" si="1"/>
        <v>0</v>
      </c>
      <c r="AY25" s="4">
        <f t="shared" si="1"/>
        <v>0</v>
      </c>
      <c r="AZ25" s="4">
        <f t="shared" si="1"/>
        <v>0</v>
      </c>
      <c r="BA25" s="95">
        <f t="shared" si="1"/>
        <v>0</v>
      </c>
      <c r="BB25" s="96"/>
      <c r="BC25" s="96"/>
    </row>
    <row r="26" spans="1:55" s="97" customFormat="1" ht="24.75" customHeight="1">
      <c r="A26" s="62">
        <f t="shared" si="2"/>
        <v>21</v>
      </c>
      <c r="B26" s="51"/>
      <c r="C26" s="71"/>
      <c r="D26" s="68"/>
      <c r="E26" s="68"/>
      <c r="F26" s="69"/>
      <c r="G26" s="68"/>
      <c r="H26" s="39" t="str">
        <f>IF(COUNTA(AK26)&gt;0,IF(COUNTA(L26:AK26)&lt;classé,"Non","Oui"),"Non")</f>
        <v>Non</v>
      </c>
      <c r="I26" s="63">
        <f>SUM(L26:AK26)-SUM(AN26:BA26)+K26</f>
        <v>0</v>
      </c>
      <c r="J26" s="117"/>
      <c r="K26" s="148">
        <f>COUNTIF(L$5:AK$5,$D26)*4</f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>MAX(L26:AK26)</f>
        <v>0</v>
      </c>
      <c r="AM26" s="5">
        <f t="shared" si="7"/>
        <v>0</v>
      </c>
      <c r="AN26" s="94">
        <f aca="true" t="shared" si="8" ref="AN26:BA35">IF($AM26&gt;Nbcourse+AN$3-1-$J26,LARGE($L26:$AK26,Nbcourse+AN$3-$J26),0)</f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7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2"/>
        <v>23</v>
      </c>
      <c r="B28" s="51"/>
      <c r="C28" s="52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7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7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2"/>
        <v>25</v>
      </c>
      <c r="B30" s="51"/>
      <c r="C30" s="52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7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7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7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7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t="shared" si="8"/>
        <v>0</v>
      </c>
      <c r="AR33" s="4">
        <f t="shared" si="8"/>
        <v>0</v>
      </c>
      <c r="AS33" s="4">
        <f t="shared" si="8"/>
        <v>0</v>
      </c>
      <c r="AT33" s="4">
        <f t="shared" si="8"/>
        <v>0</v>
      </c>
      <c r="AU33" s="4">
        <f t="shared" si="8"/>
        <v>0</v>
      </c>
      <c r="AV33" s="4">
        <f t="shared" si="8"/>
        <v>0</v>
      </c>
      <c r="AW33" s="4">
        <f t="shared" si="8"/>
        <v>0</v>
      </c>
      <c r="AX33" s="4">
        <f t="shared" si="8"/>
        <v>0</v>
      </c>
      <c r="AY33" s="4">
        <f t="shared" si="8"/>
        <v>0</v>
      </c>
      <c r="AZ33" s="4">
        <f t="shared" si="8"/>
        <v>0</v>
      </c>
      <c r="BA33" s="95">
        <f t="shared" si="8"/>
        <v>0</v>
      </c>
      <c r="BB33" s="96"/>
      <c r="BC33" s="96"/>
    </row>
    <row r="34" spans="1:55" s="97" customFormat="1" ht="24.75" customHeight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7"/>
        <v>0</v>
      </c>
      <c r="AN34" s="94">
        <f t="shared" si="8"/>
        <v>0</v>
      </c>
      <c r="AO34" s="4">
        <f t="shared" si="8"/>
        <v>0</v>
      </c>
      <c r="AP34" s="4">
        <f t="shared" si="8"/>
        <v>0</v>
      </c>
      <c r="AQ34" s="4">
        <f t="shared" si="8"/>
        <v>0</v>
      </c>
      <c r="AR34" s="4">
        <f t="shared" si="8"/>
        <v>0</v>
      </c>
      <c r="AS34" s="4">
        <f t="shared" si="8"/>
        <v>0</v>
      </c>
      <c r="AT34" s="4">
        <f t="shared" si="8"/>
        <v>0</v>
      </c>
      <c r="AU34" s="4">
        <f t="shared" si="8"/>
        <v>0</v>
      </c>
      <c r="AV34" s="4">
        <f t="shared" si="8"/>
        <v>0</v>
      </c>
      <c r="AW34" s="4">
        <f t="shared" si="8"/>
        <v>0</v>
      </c>
      <c r="AX34" s="4">
        <f t="shared" si="8"/>
        <v>0</v>
      </c>
      <c r="AY34" s="4">
        <f t="shared" si="8"/>
        <v>0</v>
      </c>
      <c r="AZ34" s="4">
        <f t="shared" si="8"/>
        <v>0</v>
      </c>
      <c r="BA34" s="95">
        <f t="shared" si="8"/>
        <v>0</v>
      </c>
      <c r="BB34" s="96"/>
      <c r="BC34" s="96"/>
    </row>
    <row r="35" spans="1:55" s="97" customFormat="1" ht="24.75" customHeight="1" thickBot="1">
      <c r="A35" s="39">
        <f t="shared" si="2"/>
        <v>30</v>
      </c>
      <c r="B35" s="51"/>
      <c r="C35" s="52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>COUNTA(L35:AK35)</f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7</v>
      </c>
      <c r="M36" s="88">
        <f>COUNT(M$6:M35)</f>
        <v>7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9" t="s">
        <v>27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80</v>
      </c>
      <c r="M5" s="135"/>
      <c r="N5" s="136"/>
      <c r="O5" s="135"/>
      <c r="P5" s="136"/>
      <c r="Q5" s="135"/>
      <c r="R5" s="136"/>
      <c r="S5" s="135"/>
      <c r="T5" s="136"/>
      <c r="U5" s="135"/>
      <c r="V5" s="136"/>
      <c r="W5" s="135"/>
      <c r="X5" s="136"/>
      <c r="Y5" s="135"/>
      <c r="Z5" s="136"/>
      <c r="AA5" s="135"/>
      <c r="AB5" s="136"/>
      <c r="AC5" s="135"/>
      <c r="AD5" s="136"/>
      <c r="AE5" s="135"/>
      <c r="AF5" s="136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80</v>
      </c>
      <c r="E6" s="113"/>
      <c r="F6" s="133"/>
      <c r="G6" s="130" t="s">
        <v>47</v>
      </c>
      <c r="H6" s="39" t="str">
        <f>IF(COUNTA(AK6)&gt;0,IF(COUNTA(L6:AK6)&lt;classé,"Non","Oui"),"Non")</f>
        <v>Non</v>
      </c>
      <c r="I6" s="115">
        <f>SUM(L6:AK6)-SUM(AN6:BA6)+K6</f>
        <v>104</v>
      </c>
      <c r="J6" s="116"/>
      <c r="K6" s="148">
        <f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>MAX(L6:AK6)</f>
        <v>50</v>
      </c>
      <c r="AM6" s="5">
        <f aca="true" t="shared" si="0" ref="AM6:AM24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</row>
    <row r="7" spans="1:54" s="97" customFormat="1" ht="24.75" customHeight="1">
      <c r="A7" s="39">
        <f aca="true" t="shared" si="2" ref="A7:A35">A6+1</f>
        <v>2</v>
      </c>
      <c r="B7" s="51"/>
      <c r="C7" s="52"/>
      <c r="D7" s="57" t="s">
        <v>81</v>
      </c>
      <c r="E7" s="57"/>
      <c r="F7" s="58"/>
      <c r="G7" s="57" t="s">
        <v>46</v>
      </c>
      <c r="H7" s="39" t="str">
        <f>IF(COUNTA(AK7)&gt;0,IF(COUNTA(L7:AK7)&lt;classé,"Non","Oui"),"Non")</f>
        <v>Non</v>
      </c>
      <c r="I7" s="14">
        <f>SUM(L7:AK7)-SUM(AN7:BA7)+K7</f>
        <v>80</v>
      </c>
      <c r="J7" s="117"/>
      <c r="K7" s="148">
        <f>COUNTIF(L$5:AK$5,$D7)*4</f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aca="true" t="shared" si="3" ref="A8:A13">A7+1</f>
        <v>3</v>
      </c>
      <c r="B8" s="51"/>
      <c r="C8" s="52"/>
      <c r="D8" s="57" t="s">
        <v>83</v>
      </c>
      <c r="E8" s="57"/>
      <c r="F8" s="58"/>
      <c r="G8" s="57" t="s">
        <v>46</v>
      </c>
      <c r="H8" s="39" t="str">
        <f>IF(COUNTA(AK8)&gt;0,IF(COUNTA(L8:AK8)&lt;classé,"Non","Oui"),"Non")</f>
        <v>Non</v>
      </c>
      <c r="I8" s="14">
        <f>SUM(L8:AK8)-SUM(AN8:BA8)+K8</f>
        <v>64</v>
      </c>
      <c r="J8" s="117"/>
      <c r="K8" s="148">
        <f>COUNTIF(L$5:AK$5,$D8)*4</f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 t="shared" si="3"/>
        <v>4</v>
      </c>
      <c r="B9" s="51"/>
      <c r="C9" s="56"/>
      <c r="D9" s="8" t="s">
        <v>176</v>
      </c>
      <c r="E9" s="8"/>
      <c r="F9" s="58"/>
      <c r="G9" s="57">
        <v>21</v>
      </c>
      <c r="H9" s="39" t="str">
        <f>IF(COUNTA(AK9)&gt;0,IF(COUNTA(L9:AK9)&lt;classé,"Non","Oui"),"Non")</f>
        <v>Non</v>
      </c>
      <c r="I9" s="14">
        <f>SUM(L9:AK9)-SUM(AN9:BA9)+K9</f>
        <v>48</v>
      </c>
      <c r="J9" s="117"/>
      <c r="K9" s="148">
        <f>COUNTIF(L$5:AK$5,$D9)*4</f>
        <v>0</v>
      </c>
      <c r="L9" s="15">
        <v>22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26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 t="shared" si="3"/>
        <v>5</v>
      </c>
      <c r="B10" s="51"/>
      <c r="C10" s="56"/>
      <c r="D10" s="57" t="s">
        <v>84</v>
      </c>
      <c r="E10" s="57"/>
      <c r="F10" s="58"/>
      <c r="G10" s="57" t="s">
        <v>46</v>
      </c>
      <c r="H10" s="39" t="str">
        <f>IF(COUNTA(AK10)&gt;0,IF(COUNTA(L10:AK10)&lt;classé,"Non","Oui"),"Non")</f>
        <v>Non</v>
      </c>
      <c r="I10" s="14">
        <f>SUM(L10:AK10)-SUM(AN10:BA10)+K10</f>
        <v>48</v>
      </c>
      <c r="J10" s="117"/>
      <c r="K10" s="148">
        <f>COUNTIF(L$5:AK$5,$D10)*4</f>
        <v>0</v>
      </c>
      <c r="L10" s="15">
        <v>26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26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 t="shared" si="3"/>
        <v>6</v>
      </c>
      <c r="B11" s="51"/>
      <c r="C11" s="56"/>
      <c r="D11" s="57" t="s">
        <v>82</v>
      </c>
      <c r="E11" s="57"/>
      <c r="F11" s="58"/>
      <c r="G11" s="57" t="s">
        <v>46</v>
      </c>
      <c r="H11" s="39" t="str">
        <f>IF(COUNTA(AK11)&gt;0,IF(COUNTA(L11:AK11)&lt;classé,"Non","Oui"),"Non")</f>
        <v>Non</v>
      </c>
      <c r="I11" s="14">
        <f>SUM(L11:AK11)-SUM(AN11:BA11)+K11</f>
        <v>36</v>
      </c>
      <c r="J11" s="117"/>
      <c r="K11" s="148">
        <f>COUNTIF(L$5:AK$5,$D11)*4</f>
        <v>0</v>
      </c>
      <c r="L11" s="15">
        <v>20</v>
      </c>
      <c r="M11" s="16">
        <v>16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20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 t="shared" si="3"/>
        <v>7</v>
      </c>
      <c r="B12" s="51"/>
      <c r="C12" s="56"/>
      <c r="D12" s="57" t="s">
        <v>178</v>
      </c>
      <c r="E12" s="57"/>
      <c r="F12" s="58"/>
      <c r="G12" s="57" t="s">
        <v>46</v>
      </c>
      <c r="H12" s="39" t="str">
        <f>IF(COUNTA(AK12)&gt;0,IF(COUNTA(L12:AK12)&lt;classé,"Non","Oui"),"Non")</f>
        <v>Non</v>
      </c>
      <c r="I12" s="14">
        <f>SUM(L12:AK12)-SUM(AN12:BA12)+K12</f>
        <v>36</v>
      </c>
      <c r="J12" s="117"/>
      <c r="K12" s="148">
        <f>COUNTIF(L$5:AK$5,$D12)*4</f>
        <v>0</v>
      </c>
      <c r="L12" s="15">
        <v>19</v>
      </c>
      <c r="M12" s="16">
        <v>17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19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39">
        <f t="shared" si="3"/>
        <v>8</v>
      </c>
      <c r="B13" s="51"/>
      <c r="C13" s="56"/>
      <c r="D13" s="57" t="s">
        <v>175</v>
      </c>
      <c r="E13" s="57"/>
      <c r="F13" s="58"/>
      <c r="G13" s="57" t="s">
        <v>49</v>
      </c>
      <c r="H13" s="39" t="str">
        <f>IF(COUNTA(AK13)&gt;0,IF(COUNTA(L13:AK13)&lt;classé,"Non","Oui"),"Non")</f>
        <v>Non</v>
      </c>
      <c r="I13" s="14">
        <f>SUM(L13:AK13)-SUM(AN13:BA13)+K13</f>
        <v>36</v>
      </c>
      <c r="J13" s="117"/>
      <c r="K13" s="148">
        <f>COUNTIF(L$5:AK$5,$D13)*4</f>
        <v>0</v>
      </c>
      <c r="L13" s="15">
        <v>18</v>
      </c>
      <c r="M13" s="16">
        <v>18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18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39">
        <f t="shared" si="2"/>
        <v>9</v>
      </c>
      <c r="B14" s="51"/>
      <c r="C14" s="52"/>
      <c r="D14" s="57" t="s">
        <v>172</v>
      </c>
      <c r="E14" s="57"/>
      <c r="F14" s="53"/>
      <c r="G14" s="8" t="s">
        <v>46</v>
      </c>
      <c r="H14" s="39" t="str">
        <f>IF(COUNTA(AK14)&gt;0,IF(COUNTA(L14:AK14)&lt;classé,"Non","Oui"),"Non")</f>
        <v>Non</v>
      </c>
      <c r="I14" s="14">
        <f>SUM(L14:AK14)-SUM(AN14:BA14)+K14</f>
        <v>35</v>
      </c>
      <c r="J14" s="117"/>
      <c r="K14" s="148">
        <f>COUNTIF(L$5:AK$5,$D14)*4</f>
        <v>0</v>
      </c>
      <c r="L14" s="15">
        <v>15</v>
      </c>
      <c r="M14" s="16">
        <v>20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20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39">
        <f t="shared" si="2"/>
        <v>10</v>
      </c>
      <c r="B15" s="51"/>
      <c r="C15" s="56"/>
      <c r="D15" s="57" t="s">
        <v>173</v>
      </c>
      <c r="E15" s="57"/>
      <c r="F15" s="58"/>
      <c r="G15" s="57" t="s">
        <v>174</v>
      </c>
      <c r="H15" s="39" t="str">
        <f>IF(COUNTA(AK15)&gt;0,IF(COUNTA(L15:AK15)&lt;classé,"Non","Oui"),"Non")</f>
        <v>Non</v>
      </c>
      <c r="I15" s="14">
        <f>SUM(L15:AK15)-SUM(AN15:BA15)+K15</f>
        <v>35</v>
      </c>
      <c r="J15" s="117"/>
      <c r="K15" s="148">
        <f>COUNTIF(L$5:AK$5,$D15)*4</f>
        <v>0</v>
      </c>
      <c r="L15" s="15">
        <v>16</v>
      </c>
      <c r="M15" s="16">
        <v>19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19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62">
        <f t="shared" si="2"/>
        <v>11</v>
      </c>
      <c r="B16" s="61"/>
      <c r="C16" s="129"/>
      <c r="D16" s="68" t="s">
        <v>177</v>
      </c>
      <c r="E16" s="68"/>
      <c r="F16" s="69"/>
      <c r="G16" s="68" t="s">
        <v>46</v>
      </c>
      <c r="H16" s="39" t="str">
        <f>IF(COUNTA(AK16)&gt;0,IF(COUNTA(L16:AK16)&lt;classé,"Non","Oui"),"Non")</f>
        <v>Non</v>
      </c>
      <c r="I16" s="63">
        <f>SUM(L16:AK16)-SUM(AN16:BA16)+K16</f>
        <v>32</v>
      </c>
      <c r="J16" s="124"/>
      <c r="K16" s="148">
        <f>COUNTIF(L$5:AK$5,$D16)*4</f>
        <v>0</v>
      </c>
      <c r="L16" s="70">
        <v>17</v>
      </c>
      <c r="M16" s="64">
        <v>15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17</v>
      </c>
      <c r="AM16" s="5">
        <f t="shared" si="0"/>
        <v>2</v>
      </c>
      <c r="AN16" s="94">
        <f aca="true" t="shared" si="4" ref="AN16:BA33">IF($AM16&gt;Nbcourse+AN$3-1-$J16,LARGE($L16:$AK16,Nbcourse+AN$3-$J16),0)</f>
        <v>0</v>
      </c>
      <c r="AO16" s="4">
        <f t="shared" si="4"/>
        <v>0</v>
      </c>
      <c r="AP16" s="4">
        <f t="shared" si="4"/>
        <v>0</v>
      </c>
      <c r="AQ16" s="4">
        <f t="shared" si="4"/>
        <v>0</v>
      </c>
      <c r="AR16" s="4">
        <f t="shared" si="4"/>
        <v>0</v>
      </c>
      <c r="AS16" s="4">
        <f t="shared" si="4"/>
        <v>0</v>
      </c>
      <c r="AT16" s="4">
        <f t="shared" si="4"/>
        <v>0</v>
      </c>
      <c r="AU16" s="4">
        <f t="shared" si="4"/>
        <v>0</v>
      </c>
      <c r="AV16" s="4">
        <f t="shared" si="4"/>
        <v>0</v>
      </c>
      <c r="AW16" s="4">
        <f t="shared" si="4"/>
        <v>0</v>
      </c>
      <c r="AX16" s="4">
        <f t="shared" si="4"/>
        <v>0</v>
      </c>
      <c r="AY16" s="4">
        <f t="shared" si="4"/>
        <v>0</v>
      </c>
      <c r="AZ16" s="4">
        <f t="shared" si="4"/>
        <v>0</v>
      </c>
      <c r="BA16" s="95">
        <f t="shared" si="4"/>
        <v>0</v>
      </c>
      <c r="BB16" s="96"/>
    </row>
    <row r="17" spans="1:54" s="97" customFormat="1" ht="24.75" customHeight="1">
      <c r="A17" s="39">
        <f t="shared" si="2"/>
        <v>12</v>
      </c>
      <c r="B17" s="51"/>
      <c r="C17" s="52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8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4"/>
        <v>0</v>
      </c>
      <c r="AO17" s="4">
        <f t="shared" si="4"/>
        <v>0</v>
      </c>
      <c r="AP17" s="4">
        <f t="shared" si="4"/>
        <v>0</v>
      </c>
      <c r="AQ17" s="4">
        <f t="shared" si="4"/>
        <v>0</v>
      </c>
      <c r="AR17" s="4">
        <f t="shared" si="4"/>
        <v>0</v>
      </c>
      <c r="AS17" s="4">
        <f t="shared" si="4"/>
        <v>0</v>
      </c>
      <c r="AT17" s="4">
        <f t="shared" si="4"/>
        <v>0</v>
      </c>
      <c r="AU17" s="4">
        <f t="shared" si="4"/>
        <v>0</v>
      </c>
      <c r="AV17" s="4">
        <f t="shared" si="4"/>
        <v>0</v>
      </c>
      <c r="AW17" s="4">
        <f t="shared" si="4"/>
        <v>0</v>
      </c>
      <c r="AX17" s="4">
        <f t="shared" si="4"/>
        <v>0</v>
      </c>
      <c r="AY17" s="4">
        <f t="shared" si="4"/>
        <v>0</v>
      </c>
      <c r="AZ17" s="4">
        <f t="shared" si="4"/>
        <v>0</v>
      </c>
      <c r="BA17" s="95">
        <f t="shared" si="4"/>
        <v>0</v>
      </c>
      <c r="BB17" s="96"/>
    </row>
    <row r="18" spans="1:54" s="97" customFormat="1" ht="24.75" customHeight="1">
      <c r="A18" s="39">
        <f t="shared" si="2"/>
        <v>13</v>
      </c>
      <c r="B18" s="51"/>
      <c r="C18" s="56"/>
      <c r="D18" s="57"/>
      <c r="E18" s="57"/>
      <c r="F18" s="58"/>
      <c r="G18" s="57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8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4"/>
        <v>0</v>
      </c>
      <c r="AO18" s="4">
        <f t="shared" si="4"/>
        <v>0</v>
      </c>
      <c r="AP18" s="4">
        <f t="shared" si="4"/>
        <v>0</v>
      </c>
      <c r="AQ18" s="4">
        <f t="shared" si="4"/>
        <v>0</v>
      </c>
      <c r="AR18" s="4">
        <f t="shared" si="4"/>
        <v>0</v>
      </c>
      <c r="AS18" s="4">
        <f t="shared" si="4"/>
        <v>0</v>
      </c>
      <c r="AT18" s="4">
        <f t="shared" si="4"/>
        <v>0</v>
      </c>
      <c r="AU18" s="4">
        <f t="shared" si="4"/>
        <v>0</v>
      </c>
      <c r="AV18" s="4">
        <f t="shared" si="4"/>
        <v>0</v>
      </c>
      <c r="AW18" s="4">
        <f t="shared" si="4"/>
        <v>0</v>
      </c>
      <c r="AX18" s="4">
        <f t="shared" si="4"/>
        <v>0</v>
      </c>
      <c r="AY18" s="4">
        <f t="shared" si="4"/>
        <v>0</v>
      </c>
      <c r="AZ18" s="4">
        <f t="shared" si="4"/>
        <v>0</v>
      </c>
      <c r="BA18" s="95">
        <f t="shared" si="4"/>
        <v>0</v>
      </c>
      <c r="BB18" s="96"/>
    </row>
    <row r="19" spans="1:54" s="97" customFormat="1" ht="24.75" customHeight="1">
      <c r="A19" s="39">
        <f t="shared" si="2"/>
        <v>14</v>
      </c>
      <c r="B19" s="51"/>
      <c r="C19" s="52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8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4"/>
        <v>0</v>
      </c>
      <c r="AO19" s="4">
        <f t="shared" si="4"/>
        <v>0</v>
      </c>
      <c r="AP19" s="4">
        <f t="shared" si="4"/>
        <v>0</v>
      </c>
      <c r="AQ19" s="4">
        <f t="shared" si="4"/>
        <v>0</v>
      </c>
      <c r="AR19" s="4">
        <f t="shared" si="4"/>
        <v>0</v>
      </c>
      <c r="AS19" s="4">
        <f t="shared" si="4"/>
        <v>0</v>
      </c>
      <c r="AT19" s="4">
        <f t="shared" si="4"/>
        <v>0</v>
      </c>
      <c r="AU19" s="4">
        <f t="shared" si="4"/>
        <v>0</v>
      </c>
      <c r="AV19" s="4">
        <f t="shared" si="4"/>
        <v>0</v>
      </c>
      <c r="AW19" s="4">
        <f t="shared" si="4"/>
        <v>0</v>
      </c>
      <c r="AX19" s="4">
        <f t="shared" si="4"/>
        <v>0</v>
      </c>
      <c r="AY19" s="4">
        <f t="shared" si="4"/>
        <v>0</v>
      </c>
      <c r="AZ19" s="4">
        <f t="shared" si="4"/>
        <v>0</v>
      </c>
      <c r="BA19" s="95">
        <f t="shared" si="4"/>
        <v>0</v>
      </c>
      <c r="BB19" s="96"/>
    </row>
    <row r="20" spans="1:54" s="97" customFormat="1" ht="24.75" customHeight="1">
      <c r="A20" s="39">
        <f t="shared" si="2"/>
        <v>15</v>
      </c>
      <c r="B20" s="51"/>
      <c r="C20" s="56"/>
      <c r="D20" s="57"/>
      <c r="E20" s="57"/>
      <c r="F20" s="58"/>
      <c r="G20" s="132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8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4"/>
        <v>0</v>
      </c>
      <c r="AO20" s="4">
        <f t="shared" si="4"/>
        <v>0</v>
      </c>
      <c r="AP20" s="4">
        <f t="shared" si="4"/>
        <v>0</v>
      </c>
      <c r="AQ20" s="4">
        <f t="shared" si="4"/>
        <v>0</v>
      </c>
      <c r="AR20" s="4">
        <f t="shared" si="4"/>
        <v>0</v>
      </c>
      <c r="AS20" s="4">
        <f t="shared" si="4"/>
        <v>0</v>
      </c>
      <c r="AT20" s="4">
        <f t="shared" si="4"/>
        <v>0</v>
      </c>
      <c r="AU20" s="4">
        <f t="shared" si="4"/>
        <v>0</v>
      </c>
      <c r="AV20" s="4">
        <f t="shared" si="4"/>
        <v>0</v>
      </c>
      <c r="AW20" s="4">
        <f t="shared" si="4"/>
        <v>0</v>
      </c>
      <c r="AX20" s="4">
        <f t="shared" si="4"/>
        <v>0</v>
      </c>
      <c r="AY20" s="4">
        <f t="shared" si="4"/>
        <v>0</v>
      </c>
      <c r="AZ20" s="4">
        <f t="shared" si="4"/>
        <v>0</v>
      </c>
      <c r="BA20" s="95">
        <f t="shared" si="4"/>
        <v>0</v>
      </c>
      <c r="BB20" s="96"/>
    </row>
    <row r="21" spans="1:54" s="97" customFormat="1" ht="24.75" customHeight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8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4"/>
        <v>0</v>
      </c>
      <c r="AO21" s="4">
        <f t="shared" si="4"/>
        <v>0</v>
      </c>
      <c r="AP21" s="4">
        <f t="shared" si="4"/>
        <v>0</v>
      </c>
      <c r="AQ21" s="4">
        <f t="shared" si="4"/>
        <v>0</v>
      </c>
      <c r="AR21" s="4">
        <f t="shared" si="4"/>
        <v>0</v>
      </c>
      <c r="AS21" s="4">
        <f t="shared" si="4"/>
        <v>0</v>
      </c>
      <c r="AT21" s="4">
        <f t="shared" si="4"/>
        <v>0</v>
      </c>
      <c r="AU21" s="4">
        <f t="shared" si="4"/>
        <v>0</v>
      </c>
      <c r="AV21" s="4">
        <f t="shared" si="4"/>
        <v>0</v>
      </c>
      <c r="AW21" s="4">
        <f t="shared" si="4"/>
        <v>0</v>
      </c>
      <c r="AX21" s="4">
        <f t="shared" si="4"/>
        <v>0</v>
      </c>
      <c r="AY21" s="4">
        <f t="shared" si="4"/>
        <v>0</v>
      </c>
      <c r="AZ21" s="4">
        <f t="shared" si="4"/>
        <v>0</v>
      </c>
      <c r="BA21" s="95">
        <f t="shared" si="4"/>
        <v>0</v>
      </c>
      <c r="BB21" s="96"/>
    </row>
    <row r="22" spans="1:54" s="97" customFormat="1" ht="24.75" customHeight="1">
      <c r="A22" s="39">
        <f t="shared" si="2"/>
        <v>17</v>
      </c>
      <c r="B22" s="51"/>
      <c r="C22" s="52"/>
      <c r="D22" s="8"/>
      <c r="E22" s="8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8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4"/>
        <v>0</v>
      </c>
      <c r="AO22" s="4">
        <f t="shared" si="4"/>
        <v>0</v>
      </c>
      <c r="AP22" s="4">
        <f t="shared" si="4"/>
        <v>0</v>
      </c>
      <c r="AQ22" s="4">
        <f t="shared" si="4"/>
        <v>0</v>
      </c>
      <c r="AR22" s="4">
        <f t="shared" si="4"/>
        <v>0</v>
      </c>
      <c r="AS22" s="4">
        <f t="shared" si="4"/>
        <v>0</v>
      </c>
      <c r="AT22" s="4">
        <f t="shared" si="4"/>
        <v>0</v>
      </c>
      <c r="AU22" s="4">
        <f t="shared" si="4"/>
        <v>0</v>
      </c>
      <c r="AV22" s="4">
        <f t="shared" si="4"/>
        <v>0</v>
      </c>
      <c r="AW22" s="4">
        <f t="shared" si="4"/>
        <v>0</v>
      </c>
      <c r="AX22" s="4">
        <f t="shared" si="4"/>
        <v>0</v>
      </c>
      <c r="AY22" s="4">
        <f t="shared" si="4"/>
        <v>0</v>
      </c>
      <c r="AZ22" s="4">
        <f t="shared" si="4"/>
        <v>0</v>
      </c>
      <c r="BA22" s="95">
        <f t="shared" si="4"/>
        <v>0</v>
      </c>
      <c r="BB22" s="96"/>
    </row>
    <row r="23" spans="1:54" s="97" customFormat="1" ht="24.75" customHeight="1">
      <c r="A23" s="39">
        <f t="shared" si="2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8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4"/>
        <v>0</v>
      </c>
      <c r="AO23" s="4">
        <f t="shared" si="4"/>
        <v>0</v>
      </c>
      <c r="AP23" s="4">
        <f t="shared" si="4"/>
        <v>0</v>
      </c>
      <c r="AQ23" s="4">
        <f t="shared" si="4"/>
        <v>0</v>
      </c>
      <c r="AR23" s="4">
        <f t="shared" si="4"/>
        <v>0</v>
      </c>
      <c r="AS23" s="4">
        <f t="shared" si="4"/>
        <v>0</v>
      </c>
      <c r="AT23" s="4">
        <f t="shared" si="4"/>
        <v>0</v>
      </c>
      <c r="AU23" s="4">
        <f t="shared" si="4"/>
        <v>0</v>
      </c>
      <c r="AV23" s="4">
        <f t="shared" si="4"/>
        <v>0</v>
      </c>
      <c r="AW23" s="4">
        <f t="shared" si="4"/>
        <v>0</v>
      </c>
      <c r="AX23" s="4">
        <f t="shared" si="4"/>
        <v>0</v>
      </c>
      <c r="AY23" s="4">
        <f t="shared" si="4"/>
        <v>0</v>
      </c>
      <c r="AZ23" s="4">
        <f t="shared" si="4"/>
        <v>0</v>
      </c>
      <c r="BA23" s="95">
        <f t="shared" si="4"/>
        <v>0</v>
      </c>
      <c r="BB23" s="96"/>
    </row>
    <row r="24" spans="1:54" s="97" customFormat="1" ht="24.75" customHeight="1">
      <c r="A24" s="39">
        <f t="shared" si="2"/>
        <v>19</v>
      </c>
      <c r="B24" s="51"/>
      <c r="C24" s="52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8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4"/>
        <v>0</v>
      </c>
      <c r="AO24" s="4">
        <f t="shared" si="4"/>
        <v>0</v>
      </c>
      <c r="AP24" s="4">
        <f t="shared" si="4"/>
        <v>0</v>
      </c>
      <c r="AQ24" s="4">
        <f t="shared" si="4"/>
        <v>0</v>
      </c>
      <c r="AR24" s="4">
        <f t="shared" si="4"/>
        <v>0</v>
      </c>
      <c r="AS24" s="4">
        <f t="shared" si="4"/>
        <v>0</v>
      </c>
      <c r="AT24" s="4">
        <f t="shared" si="4"/>
        <v>0</v>
      </c>
      <c r="AU24" s="4">
        <f t="shared" si="4"/>
        <v>0</v>
      </c>
      <c r="AV24" s="4">
        <f t="shared" si="4"/>
        <v>0</v>
      </c>
      <c r="AW24" s="4">
        <f t="shared" si="4"/>
        <v>0</v>
      </c>
      <c r="AX24" s="4">
        <f t="shared" si="4"/>
        <v>0</v>
      </c>
      <c r="AY24" s="4">
        <f t="shared" si="4"/>
        <v>0</v>
      </c>
      <c r="AZ24" s="4">
        <f t="shared" si="4"/>
        <v>0</v>
      </c>
      <c r="BA24" s="95">
        <f t="shared" si="4"/>
        <v>0</v>
      </c>
      <c r="BB24" s="96"/>
    </row>
    <row r="25" spans="1:54" s="97" customFormat="1" ht="28.5" customHeight="1">
      <c r="A25" s="39">
        <f t="shared" si="2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8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5" ref="AM25:AM35">COUNTA(L25:AK25)</f>
        <v>0</v>
      </c>
      <c r="AN25" s="94">
        <f t="shared" si="4"/>
        <v>0</v>
      </c>
      <c r="AO25" s="4">
        <f t="shared" si="4"/>
        <v>0</v>
      </c>
      <c r="AP25" s="4">
        <f t="shared" si="4"/>
        <v>0</v>
      </c>
      <c r="AQ25" s="4">
        <f t="shared" si="4"/>
        <v>0</v>
      </c>
      <c r="AR25" s="4">
        <f t="shared" si="4"/>
        <v>0</v>
      </c>
      <c r="AS25" s="4">
        <f t="shared" si="4"/>
        <v>0</v>
      </c>
      <c r="AT25" s="4">
        <f t="shared" si="4"/>
        <v>0</v>
      </c>
      <c r="AU25" s="4">
        <f t="shared" si="4"/>
        <v>0</v>
      </c>
      <c r="AV25" s="4">
        <f t="shared" si="4"/>
        <v>0</v>
      </c>
      <c r="AW25" s="4">
        <f t="shared" si="4"/>
        <v>0</v>
      </c>
      <c r="AX25" s="4">
        <f t="shared" si="4"/>
        <v>0</v>
      </c>
      <c r="AY25" s="4">
        <f t="shared" si="4"/>
        <v>0</v>
      </c>
      <c r="AZ25" s="4">
        <f t="shared" si="4"/>
        <v>0</v>
      </c>
      <c r="BA25" s="95">
        <f t="shared" si="4"/>
        <v>0</v>
      </c>
      <c r="BB25" s="96"/>
    </row>
    <row r="26" spans="1:54" s="97" customFormat="1" ht="28.5" customHeight="1">
      <c r="A26" s="39">
        <f t="shared" si="2"/>
        <v>21</v>
      </c>
      <c r="B26" s="51"/>
      <c r="C26" s="56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8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5"/>
        <v>0</v>
      </c>
      <c r="AN26" s="94">
        <f t="shared" si="4"/>
        <v>0</v>
      </c>
      <c r="AO26" s="4">
        <f t="shared" si="4"/>
        <v>0</v>
      </c>
      <c r="AP26" s="4">
        <f t="shared" si="4"/>
        <v>0</v>
      </c>
      <c r="AQ26" s="4">
        <f t="shared" si="4"/>
        <v>0</v>
      </c>
      <c r="AR26" s="4">
        <f t="shared" si="4"/>
        <v>0</v>
      </c>
      <c r="AS26" s="4">
        <f t="shared" si="4"/>
        <v>0</v>
      </c>
      <c r="AT26" s="4">
        <f t="shared" si="4"/>
        <v>0</v>
      </c>
      <c r="AU26" s="4">
        <f t="shared" si="4"/>
        <v>0</v>
      </c>
      <c r="AV26" s="4">
        <f t="shared" si="4"/>
        <v>0</v>
      </c>
      <c r="AW26" s="4">
        <f t="shared" si="4"/>
        <v>0</v>
      </c>
      <c r="AX26" s="4">
        <f t="shared" si="4"/>
        <v>0</v>
      </c>
      <c r="AY26" s="4">
        <f t="shared" si="4"/>
        <v>0</v>
      </c>
      <c r="AZ26" s="4">
        <f t="shared" si="4"/>
        <v>0</v>
      </c>
      <c r="BA26" s="95">
        <f t="shared" si="4"/>
        <v>0</v>
      </c>
      <c r="BB26" s="96"/>
    </row>
    <row r="27" spans="1:54" s="97" customFormat="1" ht="28.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5"/>
        <v>0</v>
      </c>
      <c r="AN27" s="94">
        <f t="shared" si="4"/>
        <v>0</v>
      </c>
      <c r="AO27" s="4">
        <f t="shared" si="4"/>
        <v>0</v>
      </c>
      <c r="AP27" s="4">
        <f t="shared" si="4"/>
        <v>0</v>
      </c>
      <c r="AQ27" s="4">
        <f t="shared" si="4"/>
        <v>0</v>
      </c>
      <c r="AR27" s="4">
        <f t="shared" si="4"/>
        <v>0</v>
      </c>
      <c r="AS27" s="4">
        <f t="shared" si="4"/>
        <v>0</v>
      </c>
      <c r="AT27" s="4">
        <f t="shared" si="4"/>
        <v>0</v>
      </c>
      <c r="AU27" s="4">
        <f t="shared" si="4"/>
        <v>0</v>
      </c>
      <c r="AV27" s="4">
        <f t="shared" si="4"/>
        <v>0</v>
      </c>
      <c r="AW27" s="4">
        <f t="shared" si="4"/>
        <v>0</v>
      </c>
      <c r="AX27" s="4">
        <f t="shared" si="4"/>
        <v>0</v>
      </c>
      <c r="AY27" s="4">
        <f t="shared" si="4"/>
        <v>0</v>
      </c>
      <c r="AZ27" s="4">
        <f t="shared" si="4"/>
        <v>0</v>
      </c>
      <c r="BA27" s="95">
        <f t="shared" si="4"/>
        <v>0</v>
      </c>
      <c r="BB27" s="96"/>
    </row>
    <row r="28" spans="1:54" s="97" customFormat="1" ht="28.5" customHeight="1">
      <c r="A28" s="39">
        <f t="shared" si="2"/>
        <v>23</v>
      </c>
      <c r="B28" s="51"/>
      <c r="C28" s="52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5"/>
        <v>0</v>
      </c>
      <c r="AN28" s="94">
        <f t="shared" si="4"/>
        <v>0</v>
      </c>
      <c r="AO28" s="4">
        <f t="shared" si="4"/>
        <v>0</v>
      </c>
      <c r="AP28" s="4">
        <f t="shared" si="4"/>
        <v>0</v>
      </c>
      <c r="AQ28" s="4">
        <f t="shared" si="4"/>
        <v>0</v>
      </c>
      <c r="AR28" s="4">
        <f t="shared" si="4"/>
        <v>0</v>
      </c>
      <c r="AS28" s="4">
        <f t="shared" si="4"/>
        <v>0</v>
      </c>
      <c r="AT28" s="4">
        <f t="shared" si="4"/>
        <v>0</v>
      </c>
      <c r="AU28" s="4">
        <f t="shared" si="4"/>
        <v>0</v>
      </c>
      <c r="AV28" s="4">
        <f t="shared" si="4"/>
        <v>0</v>
      </c>
      <c r="AW28" s="4">
        <f t="shared" si="4"/>
        <v>0</v>
      </c>
      <c r="AX28" s="4">
        <f t="shared" si="4"/>
        <v>0</v>
      </c>
      <c r="AY28" s="4">
        <f t="shared" si="4"/>
        <v>0</v>
      </c>
      <c r="AZ28" s="4">
        <f t="shared" si="4"/>
        <v>0</v>
      </c>
      <c r="BA28" s="95">
        <f t="shared" si="4"/>
        <v>0</v>
      </c>
      <c r="BB28" s="96"/>
    </row>
    <row r="29" spans="1:54" s="97" customFormat="1" ht="28.5" customHeight="1">
      <c r="A29" s="39">
        <f t="shared" si="2"/>
        <v>24</v>
      </c>
      <c r="B29" s="51"/>
      <c r="C29" s="52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5"/>
        <v>0</v>
      </c>
      <c r="AN29" s="94">
        <f t="shared" si="4"/>
        <v>0</v>
      </c>
      <c r="AO29" s="4">
        <f t="shared" si="4"/>
        <v>0</v>
      </c>
      <c r="AP29" s="4">
        <f t="shared" si="4"/>
        <v>0</v>
      </c>
      <c r="AQ29" s="4">
        <f t="shared" si="4"/>
        <v>0</v>
      </c>
      <c r="AR29" s="4">
        <f t="shared" si="4"/>
        <v>0</v>
      </c>
      <c r="AS29" s="4">
        <f t="shared" si="4"/>
        <v>0</v>
      </c>
      <c r="AT29" s="4">
        <f t="shared" si="4"/>
        <v>0</v>
      </c>
      <c r="AU29" s="4">
        <f t="shared" si="4"/>
        <v>0</v>
      </c>
      <c r="AV29" s="4">
        <f t="shared" si="4"/>
        <v>0</v>
      </c>
      <c r="AW29" s="4">
        <f t="shared" si="4"/>
        <v>0</v>
      </c>
      <c r="AX29" s="4">
        <f t="shared" si="4"/>
        <v>0</v>
      </c>
      <c r="AY29" s="4">
        <f t="shared" si="4"/>
        <v>0</v>
      </c>
      <c r="AZ29" s="4">
        <f t="shared" si="4"/>
        <v>0</v>
      </c>
      <c r="BA29" s="95">
        <f t="shared" si="4"/>
        <v>0</v>
      </c>
      <c r="BB29" s="96"/>
    </row>
    <row r="30" spans="1:54" s="97" customFormat="1" ht="28.5" customHeight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5"/>
        <v>0</v>
      </c>
      <c r="AN30" s="94">
        <f t="shared" si="4"/>
        <v>0</v>
      </c>
      <c r="AO30" s="4">
        <f t="shared" si="4"/>
        <v>0</v>
      </c>
      <c r="AP30" s="4">
        <f t="shared" si="4"/>
        <v>0</v>
      </c>
      <c r="AQ30" s="4">
        <f t="shared" si="4"/>
        <v>0</v>
      </c>
      <c r="AR30" s="4">
        <f t="shared" si="4"/>
        <v>0</v>
      </c>
      <c r="AS30" s="4">
        <f t="shared" si="4"/>
        <v>0</v>
      </c>
      <c r="AT30" s="4">
        <f t="shared" si="4"/>
        <v>0</v>
      </c>
      <c r="AU30" s="4">
        <f t="shared" si="4"/>
        <v>0</v>
      </c>
      <c r="AV30" s="4">
        <f t="shared" si="4"/>
        <v>0</v>
      </c>
      <c r="AW30" s="4">
        <f t="shared" si="4"/>
        <v>0</v>
      </c>
      <c r="AX30" s="4">
        <f t="shared" si="4"/>
        <v>0</v>
      </c>
      <c r="AY30" s="4">
        <f t="shared" si="4"/>
        <v>0</v>
      </c>
      <c r="AZ30" s="4">
        <f t="shared" si="4"/>
        <v>0</v>
      </c>
      <c r="BA30" s="95">
        <f t="shared" si="4"/>
        <v>0</v>
      </c>
      <c r="BB30" s="96"/>
    </row>
    <row r="31" spans="1:54" s="97" customFormat="1" ht="28.5" customHeight="1">
      <c r="A31" s="39">
        <f t="shared" si="2"/>
        <v>26</v>
      </c>
      <c r="B31" s="51"/>
      <c r="C31" s="52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5"/>
        <v>0</v>
      </c>
      <c r="AN31" s="94">
        <f t="shared" si="4"/>
        <v>0</v>
      </c>
      <c r="AO31" s="4">
        <f t="shared" si="4"/>
        <v>0</v>
      </c>
      <c r="AP31" s="4">
        <f t="shared" si="4"/>
        <v>0</v>
      </c>
      <c r="AQ31" s="4">
        <f t="shared" si="4"/>
        <v>0</v>
      </c>
      <c r="AR31" s="4">
        <f t="shared" si="4"/>
        <v>0</v>
      </c>
      <c r="AS31" s="4">
        <f t="shared" si="4"/>
        <v>0</v>
      </c>
      <c r="AT31" s="4">
        <f t="shared" si="4"/>
        <v>0</v>
      </c>
      <c r="AU31" s="4">
        <f t="shared" si="4"/>
        <v>0</v>
      </c>
      <c r="AV31" s="4">
        <f t="shared" si="4"/>
        <v>0</v>
      </c>
      <c r="AW31" s="4">
        <f t="shared" si="4"/>
        <v>0</v>
      </c>
      <c r="AX31" s="4">
        <f t="shared" si="4"/>
        <v>0</v>
      </c>
      <c r="AY31" s="4">
        <f t="shared" si="4"/>
        <v>0</v>
      </c>
      <c r="AZ31" s="4">
        <f t="shared" si="4"/>
        <v>0</v>
      </c>
      <c r="BA31" s="95">
        <f t="shared" si="4"/>
        <v>0</v>
      </c>
      <c r="BB31" s="96"/>
    </row>
    <row r="32" spans="1:54" s="97" customFormat="1" ht="28.5" customHeight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5"/>
        <v>0</v>
      </c>
      <c r="AN32" s="94">
        <f t="shared" si="4"/>
        <v>0</v>
      </c>
      <c r="AO32" s="4">
        <f t="shared" si="4"/>
        <v>0</v>
      </c>
      <c r="AP32" s="4">
        <f t="shared" si="4"/>
        <v>0</v>
      </c>
      <c r="AQ32" s="4">
        <f t="shared" si="4"/>
        <v>0</v>
      </c>
      <c r="AR32" s="4">
        <f t="shared" si="4"/>
        <v>0</v>
      </c>
      <c r="AS32" s="4">
        <f t="shared" si="4"/>
        <v>0</v>
      </c>
      <c r="AT32" s="4">
        <f t="shared" si="4"/>
        <v>0</v>
      </c>
      <c r="AU32" s="4">
        <f t="shared" si="4"/>
        <v>0</v>
      </c>
      <c r="AV32" s="4">
        <f t="shared" si="4"/>
        <v>0</v>
      </c>
      <c r="AW32" s="4">
        <f t="shared" si="4"/>
        <v>0</v>
      </c>
      <c r="AX32" s="4">
        <f t="shared" si="4"/>
        <v>0</v>
      </c>
      <c r="AY32" s="4">
        <f t="shared" si="4"/>
        <v>0</v>
      </c>
      <c r="AZ32" s="4">
        <f t="shared" si="4"/>
        <v>0</v>
      </c>
      <c r="BA32" s="95">
        <f t="shared" si="4"/>
        <v>0</v>
      </c>
      <c r="BB32" s="96"/>
    </row>
    <row r="33" spans="1:54" s="97" customFormat="1" ht="28.5" customHeight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5"/>
        <v>0</v>
      </c>
      <c r="AN33" s="94">
        <f t="shared" si="4"/>
        <v>0</v>
      </c>
      <c r="AO33" s="4">
        <f t="shared" si="4"/>
        <v>0</v>
      </c>
      <c r="AP33" s="4">
        <f t="shared" si="4"/>
        <v>0</v>
      </c>
      <c r="AQ33" s="4">
        <f aca="true" t="shared" si="6" ref="AQ33:BA33">IF($AM33&gt;Nbcourse+AQ$3-1-$J33,LARGE($L33:$AK33,Nbcourse+AQ$3-$J33),0)</f>
        <v>0</v>
      </c>
      <c r="AR33" s="4">
        <f t="shared" si="6"/>
        <v>0</v>
      </c>
      <c r="AS33" s="4">
        <f t="shared" si="6"/>
        <v>0</v>
      </c>
      <c r="AT33" s="4">
        <f t="shared" si="6"/>
        <v>0</v>
      </c>
      <c r="AU33" s="4">
        <f t="shared" si="6"/>
        <v>0</v>
      </c>
      <c r="AV33" s="4">
        <f t="shared" si="6"/>
        <v>0</v>
      </c>
      <c r="AW33" s="4">
        <f t="shared" si="6"/>
        <v>0</v>
      </c>
      <c r="AX33" s="4">
        <f t="shared" si="6"/>
        <v>0</v>
      </c>
      <c r="AY33" s="4">
        <f t="shared" si="6"/>
        <v>0</v>
      </c>
      <c r="AZ33" s="4">
        <f t="shared" si="6"/>
        <v>0</v>
      </c>
      <c r="BA33" s="95">
        <f t="shared" si="6"/>
        <v>0</v>
      </c>
      <c r="BB33" s="96"/>
    </row>
    <row r="34" spans="1:54" s="97" customFormat="1" ht="28.5" customHeight="1">
      <c r="A34" s="39">
        <f t="shared" si="2"/>
        <v>29</v>
      </c>
      <c r="B34" s="51"/>
      <c r="C34" s="52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5"/>
        <v>0</v>
      </c>
      <c r="AN34" s="94">
        <f aca="true" t="shared" si="7" ref="AN34:BA35">IF($AM34&gt;Nbcourse+AN$3-1-$J34,LARGE($L34:$AK34,Nbcourse+AN$3-$J34),0)</f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8.5" customHeight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5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11</v>
      </c>
      <c r="M36" s="88">
        <f>COUNT(M$6:M35)</f>
        <v>11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J4" sqref="AJ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31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/>
      <c r="M5" s="135"/>
      <c r="N5" s="136"/>
      <c r="O5" s="135"/>
      <c r="P5" s="134"/>
      <c r="Q5" s="135"/>
      <c r="R5" s="136"/>
      <c r="S5" s="135"/>
      <c r="T5" s="136"/>
      <c r="U5" s="135"/>
      <c r="V5" s="136"/>
      <c r="W5" s="135"/>
      <c r="X5" s="136"/>
      <c r="Y5" s="135"/>
      <c r="Z5" s="136"/>
      <c r="AA5" s="135"/>
      <c r="AB5" s="134"/>
      <c r="AC5" s="135"/>
      <c r="AD5" s="136"/>
      <c r="AE5" s="135"/>
      <c r="AF5" s="136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/>
      <c r="E6" s="113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8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8"/>
      <c r="E7" s="8"/>
      <c r="F7" s="58"/>
      <c r="G7" s="57"/>
      <c r="H7" s="39" t="str">
        <f t="shared" si="0"/>
        <v>Non</v>
      </c>
      <c r="I7" s="14">
        <f t="shared" si="1"/>
        <v>0</v>
      </c>
      <c r="J7" s="117"/>
      <c r="K7" s="148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/>
      <c r="E8" s="57"/>
      <c r="F8" s="53"/>
      <c r="G8" s="8"/>
      <c r="H8" s="39" t="str">
        <f t="shared" si="0"/>
        <v>Non</v>
      </c>
      <c r="I8" s="14">
        <f t="shared" si="1"/>
        <v>0</v>
      </c>
      <c r="J8" s="117"/>
      <c r="K8" s="148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8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57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8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/>
      <c r="E11" s="8"/>
      <c r="F11" s="53"/>
      <c r="G11" s="8"/>
      <c r="H11" s="39" t="str">
        <f t="shared" si="0"/>
        <v>Non</v>
      </c>
      <c r="I11" s="14">
        <f t="shared" si="1"/>
        <v>0</v>
      </c>
      <c r="J11" s="117"/>
      <c r="K11" s="148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8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17"/>
      <c r="K13" s="148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8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8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8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8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8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8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8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8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8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8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8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8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8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8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8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8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8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8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8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8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8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8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2" t="s">
        <v>95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119</v>
      </c>
      <c r="M5" s="135"/>
      <c r="N5" s="136"/>
      <c r="O5" s="135"/>
      <c r="P5" s="136"/>
      <c r="Q5" s="135"/>
      <c r="R5" s="136"/>
      <c r="S5" s="135"/>
      <c r="T5" s="136"/>
      <c r="U5" s="135"/>
      <c r="V5" s="134"/>
      <c r="W5" s="135"/>
      <c r="X5" s="136"/>
      <c r="Y5" s="135"/>
      <c r="Z5" s="136"/>
      <c r="AA5" s="135"/>
      <c r="AB5" s="136"/>
      <c r="AC5" s="135"/>
      <c r="AD5" s="136"/>
      <c r="AE5" s="135"/>
      <c r="AF5" s="136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118</v>
      </c>
      <c r="E6" s="113"/>
      <c r="F6" s="114"/>
      <c r="G6" s="113" t="s">
        <v>49</v>
      </c>
      <c r="H6" s="39" t="str">
        <f>IF(COUNTA(AK6)&gt;0,IF(COUNTA(L6:AK6)&lt;classé,"Non","Oui"),"Non")</f>
        <v>Non</v>
      </c>
      <c r="I6" s="115">
        <f>SUM(L6:AK6)-SUM(AN6:BA6)+K6</f>
        <v>100</v>
      </c>
      <c r="J6" s="116"/>
      <c r="K6" s="148">
        <f>COUNTIF(L$5:AK$5,$D6)*4</f>
        <v>0</v>
      </c>
      <c r="L6" s="118">
        <v>50</v>
      </c>
      <c r="M6" s="119">
        <v>50</v>
      </c>
      <c r="N6" s="120"/>
      <c r="O6" s="119"/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>MAX(L6:AK6)</f>
        <v>50</v>
      </c>
      <c r="AM6" s="5">
        <f aca="true" t="shared" si="0" ref="AM6:AM24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</row>
    <row r="7" spans="1:54" s="97" customFormat="1" ht="24.75" customHeight="1">
      <c r="A7" s="39">
        <f aca="true" t="shared" si="2" ref="A7:A35">A6+1</f>
        <v>2</v>
      </c>
      <c r="B7" s="51"/>
      <c r="C7" s="56"/>
      <c r="D7" s="57" t="s">
        <v>119</v>
      </c>
      <c r="E7" s="57"/>
      <c r="F7" s="58"/>
      <c r="G7" s="57" t="s">
        <v>63</v>
      </c>
      <c r="H7" s="39" t="str">
        <f>IF(COUNTA(AK7)&gt;0,IF(COUNTA(L7:AK7)&lt;classé,"Non","Oui"),"Non")</f>
        <v>Non</v>
      </c>
      <c r="I7" s="14">
        <f>SUM(L7:AK7)-SUM(AN7:BA7)+K7</f>
        <v>76</v>
      </c>
      <c r="J7" s="117"/>
      <c r="K7" s="148">
        <f>COUNTIF(L$5:AK$5,$D7)*4</f>
        <v>4</v>
      </c>
      <c r="L7" s="15">
        <v>40</v>
      </c>
      <c r="M7" s="16">
        <v>32</v>
      </c>
      <c r="N7" s="54"/>
      <c r="O7" s="16"/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/>
      <c r="C8" s="52"/>
      <c r="D8" s="57" t="s">
        <v>117</v>
      </c>
      <c r="E8" s="57"/>
      <c r="F8" s="58"/>
      <c r="G8" s="57" t="s">
        <v>46</v>
      </c>
      <c r="H8" s="39" t="str">
        <f>IF(COUNTA(AK8)&gt;0,IF(COUNTA(L8:AK8)&lt;classé,"Non","Oui"),"Non")</f>
        <v>Non</v>
      </c>
      <c r="I8" s="14">
        <f>SUM(L8:AK8)-SUM(AN8:BA8)+K8</f>
        <v>59</v>
      </c>
      <c r="J8" s="117"/>
      <c r="K8" s="148">
        <f>COUNTIF(L$5:AK$5,$D8)*4</f>
        <v>0</v>
      </c>
      <c r="L8" s="15">
        <v>19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40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 t="shared" si="2"/>
        <v>4</v>
      </c>
      <c r="B9" s="51"/>
      <c r="C9" s="56"/>
      <c r="D9" s="57" t="s">
        <v>122</v>
      </c>
      <c r="E9" s="57"/>
      <c r="F9" s="58"/>
      <c r="G9" s="57" t="s">
        <v>123</v>
      </c>
      <c r="H9" s="39" t="str">
        <f>IF(COUNTA(AK9)&gt;0,IF(COUNTA(L9:AK9)&lt;classé,"Non","Oui"),"Non")</f>
        <v>Non</v>
      </c>
      <c r="I9" s="14">
        <f>SUM(L9:AK9)-SUM(AN9:BA9)+K9</f>
        <v>58</v>
      </c>
      <c r="J9" s="117"/>
      <c r="K9" s="148">
        <f>COUNTIF(L$5:AK$5,$D9)*4</f>
        <v>0</v>
      </c>
      <c r="L9" s="15">
        <v>32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32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 t="shared" si="2"/>
        <v>5</v>
      </c>
      <c r="B10" s="51"/>
      <c r="C10" s="56"/>
      <c r="D10" s="57" t="s">
        <v>124</v>
      </c>
      <c r="E10" s="57"/>
      <c r="F10" s="58"/>
      <c r="G10" s="57" t="s">
        <v>58</v>
      </c>
      <c r="H10" s="39" t="str">
        <f>IF(COUNTA(AK10)&gt;0,IF(COUNTA(L10:AK10)&lt;classé,"Non","Oui"),"Non")</f>
        <v>Non</v>
      </c>
      <c r="I10" s="14">
        <f>SUM(L10:AK10)-SUM(AN10:BA10)+K10</f>
        <v>48</v>
      </c>
      <c r="J10" s="117"/>
      <c r="K10" s="148">
        <f>COUNTIF(L$5:AK$5,$D10)*4</f>
        <v>0</v>
      </c>
      <c r="L10" s="15">
        <v>26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26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 t="shared" si="2"/>
        <v>6</v>
      </c>
      <c r="B11" s="51"/>
      <c r="C11" s="56"/>
      <c r="D11" s="57" t="s">
        <v>121</v>
      </c>
      <c r="E11" s="57"/>
      <c r="F11" s="58"/>
      <c r="G11" s="57" t="s">
        <v>46</v>
      </c>
      <c r="H11" s="39" t="str">
        <f>IF(COUNTA(AK11)&gt;0,IF(COUNTA(L11:AK11)&lt;classé,"Non","Oui"),"Non")</f>
        <v>Non</v>
      </c>
      <c r="I11" s="14">
        <f>SUM(L11:AK11)-SUM(AN11:BA11)+K11</f>
        <v>42</v>
      </c>
      <c r="J11" s="117"/>
      <c r="K11" s="148">
        <f>COUNTIF(L$5:AK$5,$D11)*4</f>
        <v>0</v>
      </c>
      <c r="L11" s="15">
        <v>22</v>
      </c>
      <c r="M11" s="16">
        <v>20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22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 t="shared" si="2"/>
        <v>7</v>
      </c>
      <c r="B12" s="51"/>
      <c r="C12" s="52"/>
      <c r="D12" s="57" t="s">
        <v>120</v>
      </c>
      <c r="E12" s="57"/>
      <c r="F12" s="58"/>
      <c r="G12" s="57" t="s">
        <v>49</v>
      </c>
      <c r="H12" s="39" t="str">
        <f>IF(COUNTA(AK12)&gt;0,IF(COUNTA(L12:AK12)&lt;classé,"Non","Oui"),"Non")</f>
        <v>Non</v>
      </c>
      <c r="I12" s="14">
        <f>SUM(L12:AK12)-SUM(AN12:BA12)+K12</f>
        <v>39</v>
      </c>
      <c r="J12" s="117"/>
      <c r="K12" s="148">
        <f>COUNTIF(L$5:AK$5,$D12)*4</f>
        <v>0</v>
      </c>
      <c r="L12" s="15">
        <v>20</v>
      </c>
      <c r="M12" s="16">
        <v>19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20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39">
        <f t="shared" si="2"/>
        <v>8</v>
      </c>
      <c r="B13" s="51"/>
      <c r="C13" s="56"/>
      <c r="D13" s="57"/>
      <c r="E13" s="57"/>
      <c r="F13" s="58"/>
      <c r="G13" s="57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8">
        <f>COUNTIF(L$5:AK$5,$D13)*4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39">
        <f t="shared" si="2"/>
        <v>9</v>
      </c>
      <c r="B14" s="51"/>
      <c r="C14" s="56"/>
      <c r="D14" s="57"/>
      <c r="E14" s="57"/>
      <c r="F14" s="58"/>
      <c r="G14" s="57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8">
        <f>COUNTIF(L$5:AK$5,$D14)*4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39">
        <f t="shared" si="2"/>
        <v>10</v>
      </c>
      <c r="B15" s="51"/>
      <c r="C15" s="56"/>
      <c r="D15" s="57"/>
      <c r="E15" s="57"/>
      <c r="F15" s="58"/>
      <c r="G15" s="57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8">
        <f>COUNTIF(L$5:AK$5,$D15)*4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t="shared" si="0"/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62">
        <f t="shared" si="2"/>
        <v>11</v>
      </c>
      <c r="B16" s="61"/>
      <c r="C16" s="129"/>
      <c r="D16" s="57"/>
      <c r="E16" s="68"/>
      <c r="F16" s="69"/>
      <c r="G16" s="68"/>
      <c r="H16" s="39" t="str">
        <f>IF(COUNTA(AK16)&gt;0,IF(COUNTA(L16:AK16)&lt;classé,"Non","Oui"),"Non")</f>
        <v>Non</v>
      </c>
      <c r="I16" s="14">
        <f>SUM(L16:AK16)-SUM(AN16:BA16)+K16</f>
        <v>0</v>
      </c>
      <c r="J16" s="124"/>
      <c r="K16" s="148">
        <f>COUNTIF(L$5:AK$5,$D16)*4</f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0</v>
      </c>
      <c r="AM16" s="5">
        <f t="shared" si="0"/>
        <v>0</v>
      </c>
      <c r="AN16" s="94">
        <f aca="true" t="shared" si="3" ref="AN16:BA2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>
      <c r="A17" s="39">
        <f t="shared" si="2"/>
        <v>12</v>
      </c>
      <c r="B17" s="51"/>
      <c r="C17" s="56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8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>
      <c r="A18" s="39">
        <f t="shared" si="2"/>
        <v>13</v>
      </c>
      <c r="B18" s="51"/>
      <c r="C18" s="56"/>
      <c r="D18" s="57"/>
      <c r="E18" s="57"/>
      <c r="F18" s="58"/>
      <c r="G18" s="57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8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>
      <c r="A19" s="39">
        <f t="shared" si="2"/>
        <v>14</v>
      </c>
      <c r="B19" s="51"/>
      <c r="C19" s="56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8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>
      <c r="A20" s="39">
        <f t="shared" si="2"/>
        <v>15</v>
      </c>
      <c r="B20" s="51"/>
      <c r="C20" s="56"/>
      <c r="D20" s="57"/>
      <c r="E20" s="57"/>
      <c r="F20" s="58"/>
      <c r="G20" s="57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8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8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>
      <c r="A22" s="39">
        <f t="shared" si="2"/>
        <v>17</v>
      </c>
      <c r="B22" s="51"/>
      <c r="C22" s="56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8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>
      <c r="A23" s="39">
        <f t="shared" si="2"/>
        <v>18</v>
      </c>
      <c r="B23" s="51"/>
      <c r="C23" s="52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8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8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>
      <c r="A25" s="39">
        <f t="shared" si="2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8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5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>
      <c r="A26" s="39">
        <f t="shared" si="2"/>
        <v>21</v>
      </c>
      <c r="B26" s="51"/>
      <c r="C26" s="52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8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aca="true" t="shared" si="5" ref="AN26:BA32">IF($AM26&gt;Nbcourse+AN$3-1-$J26,LARGE($L26:$AK26,Nbcourse+AN$3-$J26),0)</f>
        <v>0</v>
      </c>
      <c r="AO26" s="4">
        <f t="shared" si="5"/>
        <v>0</v>
      </c>
      <c r="AP26" s="4">
        <f t="shared" si="5"/>
        <v>0</v>
      </c>
      <c r="AQ26" s="4">
        <f t="shared" si="5"/>
        <v>0</v>
      </c>
      <c r="AR26" s="4">
        <f t="shared" si="5"/>
        <v>0</v>
      </c>
      <c r="AS26" s="4">
        <f t="shared" si="5"/>
        <v>0</v>
      </c>
      <c r="AT26" s="4">
        <f t="shared" si="5"/>
        <v>0</v>
      </c>
      <c r="AU26" s="4">
        <f t="shared" si="5"/>
        <v>0</v>
      </c>
      <c r="AV26" s="4">
        <f t="shared" si="5"/>
        <v>0</v>
      </c>
      <c r="AW26" s="4">
        <f t="shared" si="5"/>
        <v>0</v>
      </c>
      <c r="AX26" s="4">
        <f t="shared" si="5"/>
        <v>0</v>
      </c>
      <c r="AY26" s="4">
        <f t="shared" si="5"/>
        <v>0</v>
      </c>
      <c r="AZ26" s="4">
        <f t="shared" si="5"/>
        <v>0</v>
      </c>
      <c r="BA26" s="95">
        <f t="shared" si="5"/>
        <v>0</v>
      </c>
      <c r="BB26" s="96"/>
    </row>
    <row r="27" spans="1:54" s="97" customFormat="1" ht="24.7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5"/>
        <v>0</v>
      </c>
      <c r="AO27" s="4">
        <f t="shared" si="5"/>
        <v>0</v>
      </c>
      <c r="AP27" s="4">
        <f t="shared" si="5"/>
        <v>0</v>
      </c>
      <c r="AQ27" s="4">
        <f t="shared" si="5"/>
        <v>0</v>
      </c>
      <c r="AR27" s="4">
        <f t="shared" si="5"/>
        <v>0</v>
      </c>
      <c r="AS27" s="4">
        <f t="shared" si="5"/>
        <v>0</v>
      </c>
      <c r="AT27" s="4">
        <f t="shared" si="5"/>
        <v>0</v>
      </c>
      <c r="AU27" s="4">
        <f t="shared" si="5"/>
        <v>0</v>
      </c>
      <c r="AV27" s="4">
        <f t="shared" si="5"/>
        <v>0</v>
      </c>
      <c r="AW27" s="4">
        <f t="shared" si="5"/>
        <v>0</v>
      </c>
      <c r="AX27" s="4">
        <f t="shared" si="5"/>
        <v>0</v>
      </c>
      <c r="AY27" s="4">
        <f t="shared" si="5"/>
        <v>0</v>
      </c>
      <c r="AZ27" s="4">
        <f t="shared" si="5"/>
        <v>0</v>
      </c>
      <c r="BA27" s="95">
        <f t="shared" si="5"/>
        <v>0</v>
      </c>
      <c r="BB27" s="96"/>
    </row>
    <row r="28" spans="1:54" s="97" customFormat="1" ht="24.75" customHeight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5"/>
        <v>0</v>
      </c>
      <c r="AO28" s="4">
        <f t="shared" si="5"/>
        <v>0</v>
      </c>
      <c r="AP28" s="4">
        <f t="shared" si="5"/>
        <v>0</v>
      </c>
      <c r="AQ28" s="4">
        <f t="shared" si="5"/>
        <v>0</v>
      </c>
      <c r="AR28" s="4">
        <f t="shared" si="5"/>
        <v>0</v>
      </c>
      <c r="AS28" s="4">
        <f t="shared" si="5"/>
        <v>0</v>
      </c>
      <c r="AT28" s="4">
        <f t="shared" si="5"/>
        <v>0</v>
      </c>
      <c r="AU28" s="4">
        <f t="shared" si="5"/>
        <v>0</v>
      </c>
      <c r="AV28" s="4">
        <f t="shared" si="5"/>
        <v>0</v>
      </c>
      <c r="AW28" s="4">
        <f t="shared" si="5"/>
        <v>0</v>
      </c>
      <c r="AX28" s="4">
        <f t="shared" si="5"/>
        <v>0</v>
      </c>
      <c r="AY28" s="4">
        <f t="shared" si="5"/>
        <v>0</v>
      </c>
      <c r="AZ28" s="4">
        <f t="shared" si="5"/>
        <v>0</v>
      </c>
      <c r="BA28" s="95">
        <f t="shared" si="5"/>
        <v>0</v>
      </c>
      <c r="BB28" s="96"/>
    </row>
    <row r="29" spans="1:54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5"/>
        <v>0</v>
      </c>
      <c r="AO29" s="4">
        <f t="shared" si="5"/>
        <v>0</v>
      </c>
      <c r="AP29" s="4">
        <f t="shared" si="5"/>
        <v>0</v>
      </c>
      <c r="AQ29" s="4">
        <f t="shared" si="5"/>
        <v>0</v>
      </c>
      <c r="AR29" s="4">
        <f t="shared" si="5"/>
        <v>0</v>
      </c>
      <c r="AS29" s="4">
        <f t="shared" si="5"/>
        <v>0</v>
      </c>
      <c r="AT29" s="4">
        <f t="shared" si="5"/>
        <v>0</v>
      </c>
      <c r="AU29" s="4">
        <f t="shared" si="5"/>
        <v>0</v>
      </c>
      <c r="AV29" s="4">
        <f t="shared" si="5"/>
        <v>0</v>
      </c>
      <c r="AW29" s="4">
        <f t="shared" si="5"/>
        <v>0</v>
      </c>
      <c r="AX29" s="4">
        <f t="shared" si="5"/>
        <v>0</v>
      </c>
      <c r="AY29" s="4">
        <f t="shared" si="5"/>
        <v>0</v>
      </c>
      <c r="AZ29" s="4">
        <f t="shared" si="5"/>
        <v>0</v>
      </c>
      <c r="BA29" s="95">
        <f t="shared" si="5"/>
        <v>0</v>
      </c>
      <c r="BB29" s="96"/>
    </row>
    <row r="30" spans="1:54" s="97" customFormat="1" ht="27.75" customHeight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5"/>
        <v>0</v>
      </c>
      <c r="AO30" s="4">
        <f t="shared" si="5"/>
        <v>0</v>
      </c>
      <c r="AP30" s="4">
        <f t="shared" si="5"/>
        <v>0</v>
      </c>
      <c r="AQ30" s="4">
        <f t="shared" si="5"/>
        <v>0</v>
      </c>
      <c r="AR30" s="4">
        <f t="shared" si="5"/>
        <v>0</v>
      </c>
      <c r="AS30" s="4">
        <f t="shared" si="5"/>
        <v>0</v>
      </c>
      <c r="AT30" s="4">
        <f t="shared" si="5"/>
        <v>0</v>
      </c>
      <c r="AU30" s="4">
        <f t="shared" si="5"/>
        <v>0</v>
      </c>
      <c r="AV30" s="4">
        <f t="shared" si="5"/>
        <v>0</v>
      </c>
      <c r="AW30" s="4">
        <f t="shared" si="5"/>
        <v>0</v>
      </c>
      <c r="AX30" s="4">
        <f t="shared" si="5"/>
        <v>0</v>
      </c>
      <c r="AY30" s="4">
        <f t="shared" si="5"/>
        <v>0</v>
      </c>
      <c r="AZ30" s="4">
        <f t="shared" si="5"/>
        <v>0</v>
      </c>
      <c r="BA30" s="95">
        <f t="shared" si="5"/>
        <v>0</v>
      </c>
      <c r="BB30" s="96"/>
    </row>
    <row r="31" spans="1:54" s="97" customFormat="1" ht="24.75" customHeight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>
        <f t="shared" si="5"/>
        <v>0</v>
      </c>
      <c r="AU31" s="4">
        <f t="shared" si="5"/>
        <v>0</v>
      </c>
      <c r="AV31" s="4">
        <f t="shared" si="5"/>
        <v>0</v>
      </c>
      <c r="AW31" s="4">
        <f t="shared" si="5"/>
        <v>0</v>
      </c>
      <c r="AX31" s="4">
        <f t="shared" si="5"/>
        <v>0</v>
      </c>
      <c r="AY31" s="4">
        <f t="shared" si="5"/>
        <v>0</v>
      </c>
      <c r="AZ31" s="4">
        <f t="shared" si="5"/>
        <v>0</v>
      </c>
      <c r="BA31" s="95">
        <f t="shared" si="5"/>
        <v>0</v>
      </c>
      <c r="BB31" s="96"/>
    </row>
    <row r="32" spans="1:54" s="97" customFormat="1" ht="24.75" customHeight="1">
      <c r="A32" s="39">
        <f t="shared" si="2"/>
        <v>27</v>
      </c>
      <c r="B32" s="51"/>
      <c r="C32" s="52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5"/>
        <v>0</v>
      </c>
      <c r="AO32" s="4">
        <f t="shared" si="5"/>
        <v>0</v>
      </c>
      <c r="AP32" s="4">
        <f t="shared" si="5"/>
        <v>0</v>
      </c>
      <c r="AQ32" s="4">
        <f t="shared" si="5"/>
        <v>0</v>
      </c>
      <c r="AR32" s="4">
        <f t="shared" si="5"/>
        <v>0</v>
      </c>
      <c r="AS32" s="4">
        <f t="shared" si="5"/>
        <v>0</v>
      </c>
      <c r="AT32" s="4">
        <f t="shared" si="5"/>
        <v>0</v>
      </c>
      <c r="AU32" s="4">
        <f t="shared" si="5"/>
        <v>0</v>
      </c>
      <c r="AV32" s="4">
        <f t="shared" si="5"/>
        <v>0</v>
      </c>
      <c r="AW32" s="4">
        <f t="shared" si="5"/>
        <v>0</v>
      </c>
      <c r="AX32" s="4">
        <f t="shared" si="5"/>
        <v>0</v>
      </c>
      <c r="AY32" s="4">
        <f t="shared" si="5"/>
        <v>0</v>
      </c>
      <c r="AZ32" s="4">
        <f t="shared" si="5"/>
        <v>0</v>
      </c>
      <c r="BA32" s="95">
        <f t="shared" si="5"/>
        <v>0</v>
      </c>
      <c r="BB32" s="96"/>
    </row>
    <row r="33" spans="1:54" s="97" customFormat="1" ht="24.75" customHeight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6" ref="AQ33:BA33">IF($AM33&gt;Nbcourse+AQ$3-1-$J33,LARGE($L33:$AK33,Nbcourse+AQ$3-$J33),0)</f>
        <v>0</v>
      </c>
      <c r="AR33" s="4">
        <f t="shared" si="6"/>
        <v>0</v>
      </c>
      <c r="AS33" s="4">
        <f t="shared" si="6"/>
        <v>0</v>
      </c>
      <c r="AT33" s="4">
        <f t="shared" si="6"/>
        <v>0</v>
      </c>
      <c r="AU33" s="4">
        <f t="shared" si="6"/>
        <v>0</v>
      </c>
      <c r="AV33" s="4">
        <f t="shared" si="6"/>
        <v>0</v>
      </c>
      <c r="AW33" s="4">
        <f t="shared" si="6"/>
        <v>0</v>
      </c>
      <c r="AX33" s="4">
        <f t="shared" si="6"/>
        <v>0</v>
      </c>
      <c r="AY33" s="4">
        <f t="shared" si="6"/>
        <v>0</v>
      </c>
      <c r="AZ33" s="4">
        <f t="shared" si="6"/>
        <v>0</v>
      </c>
      <c r="BA33" s="95">
        <f t="shared" si="6"/>
        <v>0</v>
      </c>
      <c r="BB33" s="96"/>
    </row>
    <row r="34" spans="1:54" s="97" customFormat="1" ht="24.75" customHeight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7" ref="AN34:BA35">IF($AM34&gt;Nbcourse+AN$3-1-$J34,LARGE($L34:$AK34,Nbcourse+AN$3-$J34),0)</f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7</v>
      </c>
      <c r="M36" s="88">
        <f>COUNT(M$6:M35)</f>
        <v>7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128</v>
      </c>
      <c r="M5" s="135"/>
      <c r="N5" s="136"/>
      <c r="O5" s="135"/>
      <c r="P5" s="136"/>
      <c r="Q5" s="135"/>
      <c r="R5" s="136"/>
      <c r="S5" s="135"/>
      <c r="T5" s="136"/>
      <c r="U5" s="135"/>
      <c r="V5" s="134"/>
      <c r="W5" s="135"/>
      <c r="X5" s="136"/>
      <c r="Y5" s="135"/>
      <c r="Z5" s="134"/>
      <c r="AA5" s="135"/>
      <c r="AB5" s="136"/>
      <c r="AC5" s="135"/>
      <c r="AD5" s="134"/>
      <c r="AE5" s="135"/>
      <c r="AF5" s="134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128</v>
      </c>
      <c r="E6" s="113"/>
      <c r="F6" s="114"/>
      <c r="G6" s="113" t="s">
        <v>49</v>
      </c>
      <c r="H6" s="39" t="str">
        <f>IF(COUNTA(AK6)&gt;0,IF(COUNTA(L6:AK6)&lt;classé,"Non","Oui"),"Non")</f>
        <v>Non</v>
      </c>
      <c r="I6" s="115">
        <f>SUM(L6:AK6)-SUM(AN6:BA6)+K6</f>
        <v>104</v>
      </c>
      <c r="J6" s="116"/>
      <c r="K6" s="151">
        <f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>MAX(L6:AK6)</f>
        <v>50</v>
      </c>
      <c r="AM6" s="5">
        <f aca="true" t="shared" si="0" ref="AM6:AM35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</row>
    <row r="7" spans="1:54" s="97" customFormat="1" ht="24.75" customHeight="1">
      <c r="A7" s="39">
        <f aca="true" t="shared" si="2" ref="A7:A35">A6+1</f>
        <v>2</v>
      </c>
      <c r="B7" s="51"/>
      <c r="C7" s="56"/>
      <c r="D7" s="57" t="s">
        <v>65</v>
      </c>
      <c r="E7" s="57"/>
      <c r="F7" s="58"/>
      <c r="G7" s="57" t="s">
        <v>49</v>
      </c>
      <c r="H7" s="39" t="str">
        <f>IF(COUNTA(AK7)&gt;0,IF(COUNTA(L7:AK7)&lt;classé,"Non","Oui"),"Non")</f>
        <v>Non</v>
      </c>
      <c r="I7" s="14">
        <f>SUM(L7:AK7)-SUM(AN7:BA7)+K7</f>
        <v>80</v>
      </c>
      <c r="J7" s="117"/>
      <c r="K7" s="148">
        <f>COUNTIF(L$5:AK$5,$D7)*4</f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/>
      <c r="C8" s="52"/>
      <c r="D8" s="57" t="s">
        <v>130</v>
      </c>
      <c r="E8" s="57"/>
      <c r="F8" s="58"/>
      <c r="G8" s="57" t="s">
        <v>46</v>
      </c>
      <c r="H8" s="39" t="str">
        <f>IF(COUNTA(AK8)&gt;0,IF(COUNTA(L8:AK8)&lt;classé,"Non","Oui"),"Non")</f>
        <v>Non</v>
      </c>
      <c r="I8" s="14">
        <f>SUM(L8:AK8)-SUM(AN8:BA8)+K8</f>
        <v>64</v>
      </c>
      <c r="J8" s="117"/>
      <c r="K8" s="148">
        <f>COUNTIF(L$5:AK$5,$D8)*4</f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 t="shared" si="2"/>
        <v>4</v>
      </c>
      <c r="B9" s="51"/>
      <c r="C9" s="56"/>
      <c r="D9" s="57" t="s">
        <v>61</v>
      </c>
      <c r="E9" s="57"/>
      <c r="F9" s="58"/>
      <c r="G9" s="57" t="s">
        <v>63</v>
      </c>
      <c r="H9" s="39" t="str">
        <f>IF(COUNTA(AK9)&gt;0,IF(COUNTA(L9:AK9)&lt;classé,"Non","Oui"),"Non")</f>
        <v>Non</v>
      </c>
      <c r="I9" s="14">
        <f>SUM(L9:AK9)-SUM(AN9:BA9)+K9</f>
        <v>48</v>
      </c>
      <c r="J9" s="117"/>
      <c r="K9" s="148">
        <f>COUNTIF(L$5:AK$5,$D9)*4</f>
        <v>0</v>
      </c>
      <c r="L9" s="15">
        <v>26</v>
      </c>
      <c r="M9" s="16">
        <v>22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26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 t="shared" si="2"/>
        <v>5</v>
      </c>
      <c r="B10" s="51"/>
      <c r="C10" s="52"/>
      <c r="D10" s="57" t="s">
        <v>59</v>
      </c>
      <c r="E10" s="57"/>
      <c r="F10" s="58"/>
      <c r="G10" s="57" t="s">
        <v>76</v>
      </c>
      <c r="H10" s="39" t="str">
        <f>IF(COUNTA(AK10)&gt;0,IF(COUNTA(L10:AK10)&lt;classé,"Non","Oui"),"Non")</f>
        <v>Non</v>
      </c>
      <c r="I10" s="14">
        <f>SUM(L10:AK10)-SUM(AN10:BA10)+K10</f>
        <v>48</v>
      </c>
      <c r="J10" s="117"/>
      <c r="K10" s="148">
        <f>COUNTIF(L$5:AK$5,$D10)*4</f>
        <v>0</v>
      </c>
      <c r="L10" s="15">
        <v>22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26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>A10+1</f>
        <v>6</v>
      </c>
      <c r="B11" s="51"/>
      <c r="C11" s="56"/>
      <c r="D11" s="57" t="s">
        <v>60</v>
      </c>
      <c r="E11" s="57"/>
      <c r="F11" s="58"/>
      <c r="G11" s="57" t="s">
        <v>62</v>
      </c>
      <c r="H11" s="39" t="str">
        <f>IF(COUNTA(AK11)&gt;0,IF(COUNTA(L11:AK11)&lt;classé,"Non","Oui"),"Non")</f>
        <v>Non</v>
      </c>
      <c r="I11" s="14">
        <f>SUM(L11:AK11)-SUM(AN11:BA11)+K11</f>
        <v>39</v>
      </c>
      <c r="J11" s="117"/>
      <c r="K11" s="148">
        <f>COUNTIF(L$5:AK$5,$D11)*4</f>
        <v>0</v>
      </c>
      <c r="L11" s="15">
        <v>20</v>
      </c>
      <c r="M11" s="16">
        <v>19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20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57" t="s">
        <v>71</v>
      </c>
      <c r="E12" s="57"/>
      <c r="F12" s="58"/>
      <c r="G12" s="57" t="s">
        <v>49</v>
      </c>
      <c r="H12" s="39" t="str">
        <f>IF(COUNTA(AK12)&gt;0,IF(COUNTA(L12:AK12)&lt;classé,"Non","Oui"),"Non")</f>
        <v>Non</v>
      </c>
      <c r="I12" s="14">
        <f>SUM(L12:AK12)-SUM(AN12:BA12)+K12</f>
        <v>39</v>
      </c>
      <c r="J12" s="117"/>
      <c r="K12" s="148">
        <f>COUNTIF(L$5:AK$5,$D12)*4</f>
        <v>0</v>
      </c>
      <c r="L12" s="15">
        <v>19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20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57" t="s">
        <v>68</v>
      </c>
      <c r="E13" s="57"/>
      <c r="F13" s="58"/>
      <c r="G13" s="57" t="s">
        <v>51</v>
      </c>
      <c r="H13" s="39" t="str">
        <f>IF(COUNTA(AK13)&gt;0,IF(COUNTA(L13:AK13)&lt;classé,"Non","Oui"),"Non")</f>
        <v>Non</v>
      </c>
      <c r="I13" s="14">
        <f>SUM(L13:AK13)-SUM(AN13:BA13)+K13</f>
        <v>36</v>
      </c>
      <c r="J13" s="117"/>
      <c r="K13" s="148">
        <f>COUNTIF(L$5:AK$5,$D13)*4</f>
        <v>0</v>
      </c>
      <c r="L13" s="15">
        <v>18</v>
      </c>
      <c r="M13" s="16">
        <v>18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18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39">
        <f t="shared" si="2"/>
        <v>9</v>
      </c>
      <c r="B14" s="51"/>
      <c r="C14" s="56"/>
      <c r="D14" s="57" t="s">
        <v>127</v>
      </c>
      <c r="E14" s="57"/>
      <c r="F14" s="58"/>
      <c r="G14" s="57" t="s">
        <v>63</v>
      </c>
      <c r="H14" s="39" t="str">
        <f>IF(COUNTA(AK14)&gt;0,IF(COUNTA(L14:AK14)&lt;classé,"Non","Oui"),"Non")</f>
        <v>Non</v>
      </c>
      <c r="I14" s="14">
        <f>SUM(L14:AK14)-SUM(AN14:BA14)+K14</f>
        <v>34</v>
      </c>
      <c r="J14" s="117"/>
      <c r="K14" s="148">
        <f>COUNTIF(L$5:AK$5,$D14)*4</f>
        <v>0</v>
      </c>
      <c r="L14" s="15">
        <v>17</v>
      </c>
      <c r="M14" s="16">
        <v>17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17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39">
        <f t="shared" si="2"/>
        <v>10</v>
      </c>
      <c r="B15" s="51"/>
      <c r="C15" s="52"/>
      <c r="D15" s="57" t="s">
        <v>70</v>
      </c>
      <c r="E15" s="57"/>
      <c r="F15" s="58"/>
      <c r="G15" s="57" t="s">
        <v>48</v>
      </c>
      <c r="H15" s="39" t="str">
        <f>IF(COUNTA(AK15)&gt;0,IF(COUNTA(L15:AK15)&lt;classé,"Non","Oui"),"Non")</f>
        <v>Non</v>
      </c>
      <c r="I15" s="14">
        <f>SUM(L15:AK15)-SUM(AN15:BA15)+K15</f>
        <v>31</v>
      </c>
      <c r="J15" s="117"/>
      <c r="K15" s="148">
        <f>COUNTIF(L$5:AK$5,$D15)*4</f>
        <v>0</v>
      </c>
      <c r="L15" s="15">
        <v>15</v>
      </c>
      <c r="M15" s="16">
        <v>16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16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62">
        <f t="shared" si="2"/>
        <v>11</v>
      </c>
      <c r="B16" s="51"/>
      <c r="C16" s="129"/>
      <c r="D16" s="57" t="s">
        <v>135</v>
      </c>
      <c r="E16" s="57"/>
      <c r="F16" s="58"/>
      <c r="G16" s="57" t="s">
        <v>58</v>
      </c>
      <c r="H16" s="39" t="str">
        <f>IF(COUNTA(AK16)&gt;0,IF(COUNTA(L16:AK16)&lt;classé,"Non","Oui"),"Non")</f>
        <v>Non</v>
      </c>
      <c r="I16" s="14">
        <f>SUM(L16:AK16)-SUM(AN16:BA16)+K16</f>
        <v>29</v>
      </c>
      <c r="J16" s="124"/>
      <c r="K16" s="148">
        <f>COUNTIF(L$5:AK$5,$D16)*4</f>
        <v>0</v>
      </c>
      <c r="L16" s="70">
        <v>16</v>
      </c>
      <c r="M16" s="64">
        <v>13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16</v>
      </c>
      <c r="AM16" s="5">
        <f t="shared" si="0"/>
        <v>2</v>
      </c>
      <c r="AN16" s="94">
        <f aca="true" t="shared" si="3" ref="AN16:BA3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>
      <c r="A17" s="39">
        <f t="shared" si="2"/>
        <v>12</v>
      </c>
      <c r="B17" s="51"/>
      <c r="C17" s="52"/>
      <c r="D17" s="57" t="s">
        <v>69</v>
      </c>
      <c r="E17" s="57"/>
      <c r="F17" s="58"/>
      <c r="G17" s="57" t="s">
        <v>46</v>
      </c>
      <c r="H17" s="39" t="str">
        <f>IF(COUNTA(AK17)&gt;0,IF(COUNTA(L17:AK17)&lt;classé,"Non","Oui"),"Non")</f>
        <v>Non</v>
      </c>
      <c r="I17" s="14">
        <f>SUM(L17:AK17)-SUM(AN17:BA17)+K17</f>
        <v>25</v>
      </c>
      <c r="J17" s="117"/>
      <c r="K17" s="148">
        <f>COUNTIF(L$5:AK$5,$D17)*4</f>
        <v>0</v>
      </c>
      <c r="L17" s="15">
        <v>14</v>
      </c>
      <c r="M17" s="16">
        <v>11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14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>
      <c r="A18" s="39">
        <f t="shared" si="2"/>
        <v>13</v>
      </c>
      <c r="B18" s="51"/>
      <c r="C18" s="52"/>
      <c r="D18" s="57" t="s">
        <v>134</v>
      </c>
      <c r="E18" s="8"/>
      <c r="F18" s="53"/>
      <c r="G18" s="8" t="s">
        <v>46</v>
      </c>
      <c r="H18" s="39" t="str">
        <f>IF(COUNTA(AK18)&gt;0,IF(COUNTA(L18:AK18)&lt;classé,"Non","Oui"),"Non")</f>
        <v>Non</v>
      </c>
      <c r="I18" s="14">
        <f>SUM(L18:AK18)-SUM(AN18:BA18)+K18</f>
        <v>25</v>
      </c>
      <c r="J18" s="117"/>
      <c r="K18" s="148">
        <f>COUNTIF(L$5:AK$5,$D18)*4</f>
        <v>0</v>
      </c>
      <c r="L18" s="15">
        <v>13</v>
      </c>
      <c r="M18" s="16">
        <v>12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13</v>
      </c>
      <c r="AM18" s="5">
        <f t="shared" si="0"/>
        <v>2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>
      <c r="A19" s="39">
        <f t="shared" si="2"/>
        <v>14</v>
      </c>
      <c r="B19" s="51"/>
      <c r="C19" s="52"/>
      <c r="D19" s="57" t="s">
        <v>132</v>
      </c>
      <c r="E19" s="57"/>
      <c r="F19" s="58"/>
      <c r="G19" s="57" t="s">
        <v>133</v>
      </c>
      <c r="H19" s="39" t="str">
        <f>IF(COUNTA(AK19)&gt;0,IF(COUNTA(L19:AK19)&lt;classé,"Non","Oui"),"Non")</f>
        <v>Non</v>
      </c>
      <c r="I19" s="14">
        <f>SUM(L19:AK19)-SUM(AN19:BA19)+K19</f>
        <v>22</v>
      </c>
      <c r="J19" s="117"/>
      <c r="K19" s="148">
        <f>COUNTIF(L$5:AK$5,$D19)*4</f>
        <v>0</v>
      </c>
      <c r="L19" s="15">
        <v>7</v>
      </c>
      <c r="M19" s="16">
        <v>15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15</v>
      </c>
      <c r="AM19" s="5">
        <f t="shared" si="0"/>
        <v>2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>
      <c r="A20" s="39">
        <f t="shared" si="2"/>
        <v>15</v>
      </c>
      <c r="B20" s="51"/>
      <c r="C20" s="56"/>
      <c r="D20" s="57" t="s">
        <v>53</v>
      </c>
      <c r="E20" s="57"/>
      <c r="F20" s="58"/>
      <c r="G20" s="57" t="s">
        <v>49</v>
      </c>
      <c r="H20" s="39" t="str">
        <f>IF(COUNTA(AK20)&gt;0,IF(COUNTA(L20:AK20)&lt;classé,"Non","Oui"),"Non")</f>
        <v>Non</v>
      </c>
      <c r="I20" s="14">
        <f>SUM(L20:AK20)-SUM(AN20:BA20)+K20</f>
        <v>22</v>
      </c>
      <c r="J20" s="117"/>
      <c r="K20" s="148">
        <f>COUNTIF(L$5:AK$5,$D20)*4</f>
        <v>0</v>
      </c>
      <c r="L20" s="15">
        <v>8</v>
      </c>
      <c r="M20" s="16">
        <v>14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14</v>
      </c>
      <c r="AM20" s="5">
        <f t="shared" si="0"/>
        <v>2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>
      <c r="A21" s="39">
        <f t="shared" si="2"/>
        <v>16</v>
      </c>
      <c r="B21" s="51"/>
      <c r="C21" s="52"/>
      <c r="D21" s="57" t="s">
        <v>129</v>
      </c>
      <c r="E21" s="57"/>
      <c r="F21" s="58"/>
      <c r="G21" s="57" t="s">
        <v>58</v>
      </c>
      <c r="H21" s="39" t="str">
        <f>IF(COUNTA(AK21)&gt;0,IF(COUNTA(L21:AK21)&lt;classé,"Non","Oui"),"Non")</f>
        <v>Non</v>
      </c>
      <c r="I21" s="14">
        <f>SUM(L21:AK21)-SUM(AN21:BA21)+K21</f>
        <v>20</v>
      </c>
      <c r="J21" s="117"/>
      <c r="K21" s="148">
        <f>COUNTIF(L$5:AK$5,$D21)*4</f>
        <v>0</v>
      </c>
      <c r="L21" s="15">
        <v>12</v>
      </c>
      <c r="M21" s="16">
        <v>8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12</v>
      </c>
      <c r="AM21" s="5">
        <f t="shared" si="0"/>
        <v>2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>
      <c r="A22" s="39">
        <f t="shared" si="2"/>
        <v>17</v>
      </c>
      <c r="B22" s="51"/>
      <c r="C22" s="56"/>
      <c r="D22" s="57" t="s">
        <v>92</v>
      </c>
      <c r="E22" s="57"/>
      <c r="F22" s="58"/>
      <c r="G22" s="57" t="s">
        <v>50</v>
      </c>
      <c r="H22" s="39" t="str">
        <f>IF(COUNTA(AK22)&gt;0,IF(COUNTA(L22:AK22)&lt;classé,"Non","Oui"),"Non")</f>
        <v>Non</v>
      </c>
      <c r="I22" s="14">
        <f>SUM(L22:AK22)-SUM(AN22:BA22)+K22</f>
        <v>20</v>
      </c>
      <c r="J22" s="117">
        <v>2</v>
      </c>
      <c r="K22" s="148">
        <f>COUNTIF(L$5:AK$5,$D22)*4</f>
        <v>0</v>
      </c>
      <c r="L22" s="15">
        <v>11</v>
      </c>
      <c r="M22" s="16">
        <v>9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11</v>
      </c>
      <c r="AM22" s="5">
        <f t="shared" si="0"/>
        <v>2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>
      <c r="A23" s="39">
        <f t="shared" si="2"/>
        <v>18</v>
      </c>
      <c r="B23" s="51"/>
      <c r="C23" s="56"/>
      <c r="D23" s="57" t="s">
        <v>74</v>
      </c>
      <c r="E23" s="57"/>
      <c r="F23" s="58"/>
      <c r="G23" s="57" t="s">
        <v>46</v>
      </c>
      <c r="H23" s="39" t="str">
        <f>IF(COUNTA(AK23)&gt;0,IF(COUNTA(L23:AK23)&lt;classé,"Non","Oui"),"Non")</f>
        <v>Non</v>
      </c>
      <c r="I23" s="14">
        <f>SUM(L23:AK23)-SUM(AN23:BA23)+K23</f>
        <v>20</v>
      </c>
      <c r="J23" s="117"/>
      <c r="K23" s="148">
        <f>COUNTIF(L$5:AK$5,$D23)*4</f>
        <v>0</v>
      </c>
      <c r="L23" s="15">
        <v>10</v>
      </c>
      <c r="M23" s="16">
        <v>10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10</v>
      </c>
      <c r="AM23" s="5">
        <f t="shared" si="0"/>
        <v>2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>
      <c r="A24" s="39">
        <f t="shared" si="2"/>
        <v>19</v>
      </c>
      <c r="B24" s="51"/>
      <c r="C24" s="56"/>
      <c r="D24" s="57" t="s">
        <v>131</v>
      </c>
      <c r="E24" s="57"/>
      <c r="F24" s="58"/>
      <c r="G24" s="57" t="s">
        <v>49</v>
      </c>
      <c r="H24" s="39" t="str">
        <f>IF(COUNTA(AK24)&gt;0,IF(COUNTA(L24:AK24)&lt;classé,"Non","Oui"),"Non")</f>
        <v>Non</v>
      </c>
      <c r="I24" s="14">
        <f>SUM(L24:AK24)-SUM(AN24:BA24)+K24</f>
        <v>16</v>
      </c>
      <c r="J24" s="117"/>
      <c r="K24" s="148">
        <f>COUNTIF(L$5:AK$5,$D24)*4</f>
        <v>0</v>
      </c>
      <c r="L24" s="15">
        <v>9</v>
      </c>
      <c r="M24" s="16">
        <v>7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9</v>
      </c>
      <c r="AM24" s="5">
        <f t="shared" si="0"/>
        <v>2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>
      <c r="A25" s="39">
        <f t="shared" si="2"/>
        <v>20</v>
      </c>
      <c r="B25" s="51"/>
      <c r="C25" s="56"/>
      <c r="D25" s="57" t="s">
        <v>125</v>
      </c>
      <c r="E25" s="57"/>
      <c r="F25" s="58"/>
      <c r="G25" s="57" t="s">
        <v>126</v>
      </c>
      <c r="H25" s="39" t="str">
        <f>IF(COUNTA(AK25)&gt;0,IF(COUNTA(L25:AK25)&lt;classé,"Non","Oui"),"Non")</f>
        <v>Non</v>
      </c>
      <c r="I25" s="14">
        <f>SUM(L25:AK25)-SUM(AN25:BA25)+K25</f>
        <v>12</v>
      </c>
      <c r="J25" s="117"/>
      <c r="K25" s="148">
        <f>COUNTIF(L$5:AK$5,$D25)*4</f>
        <v>0</v>
      </c>
      <c r="L25" s="15">
        <v>6</v>
      </c>
      <c r="M25" s="16">
        <v>6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6</v>
      </c>
      <c r="AM25" s="5">
        <f aca="true" t="shared" si="4" ref="AM25:AM34">COUNTA(L25:AK25)</f>
        <v>2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>
      <c r="A26" s="39">
        <f t="shared" si="2"/>
        <v>21</v>
      </c>
      <c r="B26" s="51"/>
      <c r="C26" s="56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8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</row>
    <row r="27" spans="1:54" s="97" customFormat="1" ht="24.75" customHeight="1">
      <c r="A27" s="39">
        <f t="shared" si="2"/>
        <v>22</v>
      </c>
      <c r="B27" s="51"/>
      <c r="C27" s="52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</row>
    <row r="28" spans="1:54" s="97" customFormat="1" ht="24.75" customHeight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</row>
    <row r="29" spans="1:54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</row>
    <row r="30" spans="1:54" s="97" customFormat="1" ht="24.75" customHeight="1">
      <c r="A30" s="39">
        <f t="shared" si="2"/>
        <v>25</v>
      </c>
      <c r="B30" s="51"/>
      <c r="C30" s="52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</row>
    <row r="31" spans="1:54" s="97" customFormat="1" ht="24.75" customHeight="1">
      <c r="A31" s="39">
        <f t="shared" si="2"/>
        <v>26</v>
      </c>
      <c r="B31" s="51"/>
      <c r="C31" s="52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</row>
    <row r="32" spans="1:54" s="97" customFormat="1" ht="24.75" customHeight="1">
      <c r="A32" s="39">
        <f t="shared" si="2"/>
        <v>27</v>
      </c>
      <c r="B32" s="51"/>
      <c r="C32" s="52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</row>
    <row r="33" spans="1:54" s="97" customFormat="1" ht="24.75" customHeight="1">
      <c r="A33" s="39">
        <f t="shared" si="2"/>
        <v>28</v>
      </c>
      <c r="B33" s="51"/>
      <c r="C33" s="52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</row>
    <row r="34" spans="1:54" s="97" customFormat="1" ht="24.75" customHeight="1">
      <c r="A34" s="39">
        <f t="shared" si="2"/>
        <v>29</v>
      </c>
      <c r="B34" s="51"/>
      <c r="C34" s="52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4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</row>
    <row r="35" spans="1:54" s="97" customFormat="1" ht="24.75" customHeight="1" thickBot="1">
      <c r="A35" s="39">
        <f t="shared" si="2"/>
        <v>30</v>
      </c>
      <c r="B35" s="51"/>
      <c r="C35" s="52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0"/>
        <v>0</v>
      </c>
      <c r="AN35" s="94">
        <f t="shared" si="3"/>
        <v>0</v>
      </c>
      <c r="AO35" s="4">
        <f t="shared" si="3"/>
        <v>0</v>
      </c>
      <c r="AP35" s="4">
        <f t="shared" si="3"/>
        <v>0</v>
      </c>
      <c r="AQ35" s="4">
        <f t="shared" si="3"/>
        <v>0</v>
      </c>
      <c r="AR35" s="4">
        <f t="shared" si="3"/>
        <v>0</v>
      </c>
      <c r="AS35" s="4">
        <f t="shared" si="3"/>
        <v>0</v>
      </c>
      <c r="AT35" s="4">
        <f t="shared" si="3"/>
        <v>0</v>
      </c>
      <c r="AU35" s="4">
        <f t="shared" si="3"/>
        <v>0</v>
      </c>
      <c r="AV35" s="4">
        <f t="shared" si="3"/>
        <v>0</v>
      </c>
      <c r="AW35" s="4">
        <f t="shared" si="3"/>
        <v>0</v>
      </c>
      <c r="AX35" s="4">
        <f t="shared" si="3"/>
        <v>0</v>
      </c>
      <c r="AY35" s="4">
        <f t="shared" si="3"/>
        <v>0</v>
      </c>
      <c r="AZ35" s="4">
        <f t="shared" si="3"/>
        <v>0</v>
      </c>
      <c r="BA35" s="95">
        <f t="shared" si="3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20</v>
      </c>
      <c r="M36" s="88">
        <f>COUNT(M$6:M35)</f>
        <v>20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B5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9" t="s">
        <v>97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8" t="s">
        <v>143</v>
      </c>
      <c r="M5" s="135"/>
      <c r="N5" s="139"/>
      <c r="O5" s="135"/>
      <c r="P5" s="139"/>
      <c r="Q5" s="135"/>
      <c r="R5" s="139"/>
      <c r="S5" s="135"/>
      <c r="T5" s="140"/>
      <c r="U5" s="135"/>
      <c r="V5" s="140"/>
      <c r="W5" s="135"/>
      <c r="X5" s="140"/>
      <c r="Y5" s="135"/>
      <c r="Z5" s="140"/>
      <c r="AA5" s="135"/>
      <c r="AB5" s="140"/>
      <c r="AC5" s="135"/>
      <c r="AD5" s="140"/>
      <c r="AE5" s="135"/>
      <c r="AF5" s="140"/>
      <c r="AG5" s="135"/>
      <c r="AH5" s="140"/>
      <c r="AI5" s="135"/>
      <c r="AJ5" s="139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12"/>
      <c r="D6" s="113" t="s">
        <v>143</v>
      </c>
      <c r="E6" s="113"/>
      <c r="F6" s="114"/>
      <c r="G6" s="113" t="s">
        <v>51</v>
      </c>
      <c r="H6" s="39" t="str">
        <f>IF(COUNTA(AK6)&gt;0,IF(COUNTA(L6:AK6)&lt;classé,"Non","Oui"),"Non")</f>
        <v>Non</v>
      </c>
      <c r="I6" s="115">
        <f>SUM(L6:AK6)-SUM(AN6:BA6)+K6</f>
        <v>104</v>
      </c>
      <c r="J6" s="116"/>
      <c r="K6" s="148">
        <f>COUNTIF(L$5:AK$5,$D6)*4</f>
        <v>4</v>
      </c>
      <c r="L6" s="118">
        <v>50</v>
      </c>
      <c r="M6" s="16">
        <v>50</v>
      </c>
      <c r="N6" s="65"/>
      <c r="O6" s="119"/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>MAX(L6:AK6)</f>
        <v>50</v>
      </c>
      <c r="AM6" s="5">
        <f aca="true" t="shared" si="0" ref="AM6:AM24">COUNTA(L6:AK6)</f>
        <v>2</v>
      </c>
      <c r="AN6" s="94">
        <f aca="true" t="shared" si="1" ref="AN6:BA21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</row>
    <row r="7" spans="1:54" s="97" customFormat="1" ht="22.5" customHeight="1">
      <c r="A7" s="39">
        <f aca="true" t="shared" si="2" ref="A7:A34">A6+1</f>
        <v>2</v>
      </c>
      <c r="B7" s="51"/>
      <c r="C7" s="56"/>
      <c r="D7" s="8" t="s">
        <v>152</v>
      </c>
      <c r="E7" s="8"/>
      <c r="F7" s="53"/>
      <c r="G7" s="8" t="s">
        <v>46</v>
      </c>
      <c r="H7" s="39" t="str">
        <f>IF(COUNTA(AK7)&gt;0,IF(COUNTA(L7:AK7)&lt;classé,"Non","Oui"),"Non")</f>
        <v>Non</v>
      </c>
      <c r="I7" s="14">
        <f>SUM(L7:AK7)-SUM(AN7:BA7)+K7</f>
        <v>80</v>
      </c>
      <c r="J7" s="117"/>
      <c r="K7" s="148">
        <f>COUNTIF(L$5:AK$5,$D7)*4</f>
        <v>0</v>
      </c>
      <c r="L7" s="15">
        <v>40</v>
      </c>
      <c r="M7" s="16">
        <v>40</v>
      </c>
      <c r="N7" s="54"/>
      <c r="O7" s="16"/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/>
      <c r="C8" s="56"/>
      <c r="D8" s="57" t="s">
        <v>34</v>
      </c>
      <c r="E8" s="57"/>
      <c r="F8" s="58"/>
      <c r="G8" s="57" t="s">
        <v>48</v>
      </c>
      <c r="H8" s="39" t="str">
        <f>IF(COUNTA(AK8)&gt;0,IF(COUNTA(L8:AK8)&lt;classé,"Non","Oui"),"Non")</f>
        <v>Non</v>
      </c>
      <c r="I8" s="14">
        <f>SUM(L8:AK8)-SUM(AN8:BA8)+K8</f>
        <v>64</v>
      </c>
      <c r="J8" s="117"/>
      <c r="K8" s="148">
        <f>COUNTIF(L$5:AK$5,$D8)*4</f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8" t="s">
        <v>66</v>
      </c>
      <c r="E9" s="8"/>
      <c r="F9" s="53"/>
      <c r="G9" s="8" t="s">
        <v>77</v>
      </c>
      <c r="H9" s="39" t="str">
        <f>IF(COUNTA(AK9)&gt;0,IF(COUNTA(L9:AK9)&lt;classé,"Non","Oui"),"Non")</f>
        <v>Non</v>
      </c>
      <c r="I9" s="14">
        <f>SUM(L9:AK9)-SUM(AN9:BA9)+K9</f>
        <v>52</v>
      </c>
      <c r="J9" s="117"/>
      <c r="K9" s="148">
        <f>COUNTIF(L$5:AK$5,$D9)*4</f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26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57" t="s">
        <v>67</v>
      </c>
      <c r="E10" s="57"/>
      <c r="F10" s="58"/>
      <c r="G10" s="57" t="s">
        <v>48</v>
      </c>
      <c r="H10" s="39" t="str">
        <f>IF(COUNTA(AK10)&gt;0,IF(COUNTA(L10:AK10)&lt;classé,"Non","Oui"),"Non")</f>
        <v>Non</v>
      </c>
      <c r="I10" s="14">
        <f>SUM(L10:AK10)-SUM(AN10:BA10)+K10</f>
        <v>42</v>
      </c>
      <c r="J10" s="117"/>
      <c r="K10" s="148">
        <f>COUNTIF(L$5:AK$5,$D10)*4</f>
        <v>0</v>
      </c>
      <c r="L10" s="15">
        <v>20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22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 t="shared" si="2"/>
        <v>6</v>
      </c>
      <c r="B11" s="51"/>
      <c r="C11" s="56"/>
      <c r="D11" s="57" t="s">
        <v>155</v>
      </c>
      <c r="E11" s="57"/>
      <c r="F11" s="58"/>
      <c r="G11" s="57" t="s">
        <v>48</v>
      </c>
      <c r="H11" s="39" t="str">
        <f>IF(COUNTA(AK11)&gt;0,IF(COUNTA(L11:AK11)&lt;classé,"Non","Oui"),"Non")</f>
        <v>Non</v>
      </c>
      <c r="I11" s="14">
        <f>SUM(L11:AK11)-SUM(AN11:BA11)+K11</f>
        <v>41</v>
      </c>
      <c r="J11" s="117"/>
      <c r="K11" s="148">
        <f>COUNTIF(L$5:AK$5,$D11)*4</f>
        <v>0</v>
      </c>
      <c r="L11" s="15">
        <v>22</v>
      </c>
      <c r="M11" s="16">
        <v>19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22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 t="shared" si="2"/>
        <v>7</v>
      </c>
      <c r="B12" s="51"/>
      <c r="C12" s="56"/>
      <c r="D12" s="57" t="s">
        <v>148</v>
      </c>
      <c r="E12" s="57"/>
      <c r="F12" s="58"/>
      <c r="G12" s="57" t="s">
        <v>51</v>
      </c>
      <c r="H12" s="39" t="str">
        <f>IF(COUNTA(AK12)&gt;0,IF(COUNTA(L12:AK12)&lt;classé,"Non","Oui"),"Non")</f>
        <v>Non</v>
      </c>
      <c r="I12" s="14">
        <f>SUM(L12:AK12)-SUM(AN12:BA12)+K12</f>
        <v>36</v>
      </c>
      <c r="J12" s="117"/>
      <c r="K12" s="148">
        <f>COUNTIF(L$5:AK$5,$D12)*4</f>
        <v>0</v>
      </c>
      <c r="L12" s="15">
        <v>18</v>
      </c>
      <c r="M12" s="16">
        <v>18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18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39">
        <f t="shared" si="2"/>
        <v>8</v>
      </c>
      <c r="B13" s="51"/>
      <c r="C13" s="52"/>
      <c r="D13" s="57" t="s">
        <v>35</v>
      </c>
      <c r="E13" s="57"/>
      <c r="F13" s="58"/>
      <c r="G13" s="57" t="s">
        <v>49</v>
      </c>
      <c r="H13" s="39" t="str">
        <f>IF(COUNTA(AK13)&gt;0,IF(COUNTA(L13:AK13)&lt;classé,"Non","Oui"),"Non")</f>
        <v>Non</v>
      </c>
      <c r="I13" s="14">
        <f>SUM(L13:AK13)-SUM(AN13:BA13)+K13</f>
        <v>34</v>
      </c>
      <c r="J13" s="117"/>
      <c r="K13" s="148">
        <f>COUNTIF(L$5:AK$5,$D13)*4</f>
        <v>0</v>
      </c>
      <c r="L13" s="15">
        <v>17</v>
      </c>
      <c r="M13" s="16">
        <v>17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17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39">
        <f t="shared" si="2"/>
        <v>9</v>
      </c>
      <c r="B14" s="51"/>
      <c r="C14" s="56"/>
      <c r="D14" s="57" t="s">
        <v>139</v>
      </c>
      <c r="E14" s="57"/>
      <c r="F14" s="58"/>
      <c r="G14" s="57" t="s">
        <v>46</v>
      </c>
      <c r="H14" s="39" t="str">
        <f>IF(COUNTA(AK14)&gt;0,IF(COUNTA(L14:AK14)&lt;classé,"Non","Oui"),"Non")</f>
        <v>Non</v>
      </c>
      <c r="I14" s="14">
        <f>SUM(L14:AK14)-SUM(AN14:BA14)+K14</f>
        <v>32</v>
      </c>
      <c r="J14" s="117"/>
      <c r="K14" s="148">
        <f>COUNTIF(L$5:AK$5,$D14)*4</f>
        <v>0</v>
      </c>
      <c r="L14" s="15">
        <v>12</v>
      </c>
      <c r="M14" s="16">
        <v>20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20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39">
        <f t="shared" si="2"/>
        <v>10</v>
      </c>
      <c r="B15" s="51"/>
      <c r="C15" s="52"/>
      <c r="D15" s="8" t="s">
        <v>42</v>
      </c>
      <c r="E15" s="8"/>
      <c r="F15" s="53"/>
      <c r="G15" s="8" t="s">
        <v>50</v>
      </c>
      <c r="H15" s="39" t="str">
        <f>IF(COUNTA(AK15)&gt;0,IF(COUNTA(L15:AK15)&lt;classé,"Non","Oui"),"Non")</f>
        <v>Non</v>
      </c>
      <c r="I15" s="14">
        <f>SUM(L15:AK15)-SUM(AN15:BA15)+K15</f>
        <v>32</v>
      </c>
      <c r="J15" s="117"/>
      <c r="K15" s="148">
        <f>COUNTIF(L$5:AK$5,$D15)*4</f>
        <v>0</v>
      </c>
      <c r="L15" s="15">
        <v>19</v>
      </c>
      <c r="M15" s="16">
        <v>13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19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62">
        <f t="shared" si="2"/>
        <v>11</v>
      </c>
      <c r="B16" s="61"/>
      <c r="C16" s="129"/>
      <c r="D16" s="68" t="s">
        <v>73</v>
      </c>
      <c r="E16" s="68"/>
      <c r="F16" s="69"/>
      <c r="G16" s="68" t="s">
        <v>78</v>
      </c>
      <c r="H16" s="39" t="str">
        <f>IF(COUNTA(AK16)&gt;0,IF(COUNTA(L16:AK16)&lt;classé,"Non","Oui"),"Non")</f>
        <v>Non</v>
      </c>
      <c r="I16" s="14">
        <f>SUM(L16:AK16)-SUM(AN16:BA16)+K16</f>
        <v>32</v>
      </c>
      <c r="J16" s="124"/>
      <c r="K16" s="148">
        <f>COUNTIF(L$5:AK$5,$D16)*4</f>
        <v>0</v>
      </c>
      <c r="L16" s="70">
        <v>16</v>
      </c>
      <c r="M16" s="64">
        <v>16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16</v>
      </c>
      <c r="AM16" s="5">
        <f t="shared" si="0"/>
        <v>2</v>
      </c>
      <c r="AN16" s="94">
        <f t="shared" si="1"/>
        <v>0</v>
      </c>
      <c r="AO16" s="4">
        <f t="shared" si="1"/>
        <v>0</v>
      </c>
      <c r="AP16" s="4">
        <f t="shared" si="1"/>
        <v>0</v>
      </c>
      <c r="AQ16" s="4">
        <f t="shared" si="1"/>
        <v>0</v>
      </c>
      <c r="AR16" s="4">
        <f t="shared" si="1"/>
        <v>0</v>
      </c>
      <c r="AS16" s="4">
        <f t="shared" si="1"/>
        <v>0</v>
      </c>
      <c r="AT16" s="4">
        <f t="shared" si="1"/>
        <v>0</v>
      </c>
      <c r="AU16" s="4">
        <f t="shared" si="1"/>
        <v>0</v>
      </c>
      <c r="AV16" s="4">
        <f t="shared" si="1"/>
        <v>0</v>
      </c>
      <c r="AW16" s="4">
        <f t="shared" si="1"/>
        <v>0</v>
      </c>
      <c r="AX16" s="4">
        <f t="shared" si="1"/>
        <v>0</v>
      </c>
      <c r="AY16" s="4">
        <f t="shared" si="1"/>
        <v>0</v>
      </c>
      <c r="AZ16" s="4">
        <f t="shared" si="1"/>
        <v>0</v>
      </c>
      <c r="BA16" s="95">
        <f t="shared" si="1"/>
        <v>0</v>
      </c>
      <c r="BB16" s="96"/>
    </row>
    <row r="17" spans="1:54" s="97" customFormat="1" ht="24.75" customHeight="1">
      <c r="A17" s="39">
        <f t="shared" si="2"/>
        <v>12</v>
      </c>
      <c r="B17" s="51"/>
      <c r="C17" s="56"/>
      <c r="D17" s="57" t="s">
        <v>39</v>
      </c>
      <c r="E17" s="57"/>
      <c r="F17" s="58"/>
      <c r="G17" s="57" t="s">
        <v>46</v>
      </c>
      <c r="H17" s="39" t="str">
        <f>IF(COUNTA(AK17)&gt;0,IF(COUNTA(L17:AK17)&lt;classé,"Non","Oui"),"Non")</f>
        <v>Non</v>
      </c>
      <c r="I17" s="14">
        <f>SUM(L17:AK17)-SUM(AN17:BA17)+K17</f>
        <v>30</v>
      </c>
      <c r="J17" s="117"/>
      <c r="K17" s="148">
        <f>COUNTIF(L$5:AK$5,$D17)*4</f>
        <v>0</v>
      </c>
      <c r="L17" s="15">
        <v>15</v>
      </c>
      <c r="M17" s="64">
        <v>15</v>
      </c>
      <c r="N17" s="65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15</v>
      </c>
      <c r="AM17" s="5">
        <f t="shared" si="0"/>
        <v>2</v>
      </c>
      <c r="AN17" s="94">
        <f t="shared" si="1"/>
        <v>0</v>
      </c>
      <c r="AO17" s="4">
        <f t="shared" si="1"/>
        <v>0</v>
      </c>
      <c r="AP17" s="4">
        <f t="shared" si="1"/>
        <v>0</v>
      </c>
      <c r="AQ17" s="4">
        <f t="shared" si="1"/>
        <v>0</v>
      </c>
      <c r="AR17" s="4">
        <f t="shared" si="1"/>
        <v>0</v>
      </c>
      <c r="AS17" s="4">
        <f t="shared" si="1"/>
        <v>0</v>
      </c>
      <c r="AT17" s="4">
        <f t="shared" si="1"/>
        <v>0</v>
      </c>
      <c r="AU17" s="4">
        <f t="shared" si="1"/>
        <v>0</v>
      </c>
      <c r="AV17" s="4">
        <f t="shared" si="1"/>
        <v>0</v>
      </c>
      <c r="AW17" s="4">
        <f t="shared" si="1"/>
        <v>0</v>
      </c>
      <c r="AX17" s="4">
        <f t="shared" si="1"/>
        <v>0</v>
      </c>
      <c r="AY17" s="4">
        <f t="shared" si="1"/>
        <v>0</v>
      </c>
      <c r="AZ17" s="4">
        <f t="shared" si="1"/>
        <v>0</v>
      </c>
      <c r="BA17" s="95">
        <f t="shared" si="1"/>
        <v>0</v>
      </c>
      <c r="BB17" s="96"/>
    </row>
    <row r="18" spans="1:54" s="97" customFormat="1" ht="24.75" customHeight="1">
      <c r="A18" s="39">
        <f t="shared" si="2"/>
        <v>13</v>
      </c>
      <c r="B18" s="51"/>
      <c r="C18" s="56"/>
      <c r="D18" s="57" t="s">
        <v>145</v>
      </c>
      <c r="E18" s="57"/>
      <c r="F18" s="58"/>
      <c r="G18" s="57" t="s">
        <v>50</v>
      </c>
      <c r="H18" s="39" t="str">
        <f>IF(COUNTA(AK18)&gt;0,IF(COUNTA(L18:AK18)&lt;classé,"Non","Oui"),"Non")</f>
        <v>Non</v>
      </c>
      <c r="I18" s="14">
        <f>SUM(L18:AK18)-SUM(AN18:BA18)+K18</f>
        <v>20</v>
      </c>
      <c r="J18" s="117"/>
      <c r="K18" s="148">
        <f>COUNTIF(L$5:AK$5,$D18)*4</f>
        <v>0</v>
      </c>
      <c r="L18" s="15">
        <v>10</v>
      </c>
      <c r="M18" s="64">
        <v>10</v>
      </c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10</v>
      </c>
      <c r="AM18" s="5">
        <f t="shared" si="0"/>
        <v>2</v>
      </c>
      <c r="AN18" s="94">
        <f t="shared" si="1"/>
        <v>0</v>
      </c>
      <c r="AO18" s="4">
        <f t="shared" si="1"/>
        <v>0</v>
      </c>
      <c r="AP18" s="4">
        <f t="shared" si="1"/>
        <v>0</v>
      </c>
      <c r="AQ18" s="4">
        <f t="shared" si="1"/>
        <v>0</v>
      </c>
      <c r="AR18" s="4">
        <f t="shared" si="1"/>
        <v>0</v>
      </c>
      <c r="AS18" s="4">
        <f t="shared" si="1"/>
        <v>0</v>
      </c>
      <c r="AT18" s="4">
        <f t="shared" si="1"/>
        <v>0</v>
      </c>
      <c r="AU18" s="4">
        <f t="shared" si="1"/>
        <v>0</v>
      </c>
      <c r="AV18" s="4">
        <f t="shared" si="1"/>
        <v>0</v>
      </c>
      <c r="AW18" s="4">
        <f t="shared" si="1"/>
        <v>0</v>
      </c>
      <c r="AX18" s="4">
        <f t="shared" si="1"/>
        <v>0</v>
      </c>
      <c r="AY18" s="4">
        <f t="shared" si="1"/>
        <v>0</v>
      </c>
      <c r="AZ18" s="4">
        <f t="shared" si="1"/>
        <v>0</v>
      </c>
      <c r="BA18" s="95">
        <f t="shared" si="1"/>
        <v>0</v>
      </c>
      <c r="BB18" s="96"/>
    </row>
    <row r="19" spans="1:54" s="97" customFormat="1" ht="24.75" customHeight="1">
      <c r="A19" s="39">
        <f t="shared" si="2"/>
        <v>14</v>
      </c>
      <c r="B19" s="51"/>
      <c r="C19" s="52"/>
      <c r="D19" s="57" t="s">
        <v>137</v>
      </c>
      <c r="E19" s="57"/>
      <c r="F19" s="58"/>
      <c r="G19" s="57" t="s">
        <v>46</v>
      </c>
      <c r="H19" s="39" t="str">
        <f>IF(COUNTA(AK19)&gt;0,IF(COUNTA(L19:AK19)&lt;classé,"Non","Oui"),"Non")</f>
        <v>Non</v>
      </c>
      <c r="I19" s="14">
        <f>SUM(L19:AK19)-SUM(AN19:BA19)+K19</f>
        <v>19</v>
      </c>
      <c r="J19" s="117"/>
      <c r="K19" s="148">
        <f>COUNTIF(L$5:AK$5,$D19)*4</f>
        <v>0</v>
      </c>
      <c r="L19" s="15">
        <v>7</v>
      </c>
      <c r="M19" s="16">
        <v>12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12</v>
      </c>
      <c r="AM19" s="5">
        <f t="shared" si="0"/>
        <v>2</v>
      </c>
      <c r="AN19" s="94">
        <f t="shared" si="1"/>
        <v>0</v>
      </c>
      <c r="AO19" s="4">
        <f t="shared" si="1"/>
        <v>0</v>
      </c>
      <c r="AP19" s="4">
        <f t="shared" si="1"/>
        <v>0</v>
      </c>
      <c r="AQ19" s="4">
        <f t="shared" si="1"/>
        <v>0</v>
      </c>
      <c r="AR19" s="4">
        <f t="shared" si="1"/>
        <v>0</v>
      </c>
      <c r="AS19" s="4">
        <f t="shared" si="1"/>
        <v>0</v>
      </c>
      <c r="AT19" s="4">
        <f t="shared" si="1"/>
        <v>0</v>
      </c>
      <c r="AU19" s="4">
        <f t="shared" si="1"/>
        <v>0</v>
      </c>
      <c r="AV19" s="4">
        <f t="shared" si="1"/>
        <v>0</v>
      </c>
      <c r="AW19" s="4">
        <f t="shared" si="1"/>
        <v>0</v>
      </c>
      <c r="AX19" s="4">
        <f t="shared" si="1"/>
        <v>0</v>
      </c>
      <c r="AY19" s="4">
        <f t="shared" si="1"/>
        <v>0</v>
      </c>
      <c r="AZ19" s="4">
        <f t="shared" si="1"/>
        <v>0</v>
      </c>
      <c r="BA19" s="95">
        <f t="shared" si="1"/>
        <v>0</v>
      </c>
      <c r="BB19" s="96"/>
    </row>
    <row r="20" spans="1:54" s="97" customFormat="1" ht="24.75" customHeight="1">
      <c r="A20" s="39">
        <f t="shared" si="2"/>
        <v>15</v>
      </c>
      <c r="B20" s="51"/>
      <c r="C20" s="52"/>
      <c r="D20" s="8" t="s">
        <v>151</v>
      </c>
      <c r="E20" s="8"/>
      <c r="F20" s="53"/>
      <c r="G20" s="8" t="s">
        <v>50</v>
      </c>
      <c r="H20" s="39" t="str">
        <f>IF(COUNTA(AK20)&gt;0,IF(COUNTA(L20:AK20)&lt;classé,"Non","Oui"),"Non")</f>
        <v>Non</v>
      </c>
      <c r="I20" s="14">
        <f>SUM(L20:AK20)-SUM(AN20:BA20)+K20</f>
        <v>18</v>
      </c>
      <c r="J20" s="117"/>
      <c r="K20" s="148">
        <f>COUNTIF(L$5:AK$5,$D20)*4</f>
        <v>0</v>
      </c>
      <c r="L20" s="15">
        <v>13</v>
      </c>
      <c r="M20" s="16">
        <v>5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13</v>
      </c>
      <c r="AM20" s="5">
        <f t="shared" si="0"/>
        <v>2</v>
      </c>
      <c r="AN20" s="94">
        <f t="shared" si="1"/>
        <v>0</v>
      </c>
      <c r="AO20" s="4">
        <f t="shared" si="1"/>
        <v>0</v>
      </c>
      <c r="AP20" s="4">
        <f t="shared" si="1"/>
        <v>0</v>
      </c>
      <c r="AQ20" s="4">
        <f t="shared" si="1"/>
        <v>0</v>
      </c>
      <c r="AR20" s="4">
        <f t="shared" si="1"/>
        <v>0</v>
      </c>
      <c r="AS20" s="4">
        <f t="shared" si="1"/>
        <v>0</v>
      </c>
      <c r="AT20" s="4">
        <f t="shared" si="1"/>
        <v>0</v>
      </c>
      <c r="AU20" s="4">
        <f t="shared" si="1"/>
        <v>0</v>
      </c>
      <c r="AV20" s="4">
        <f t="shared" si="1"/>
        <v>0</v>
      </c>
      <c r="AW20" s="4">
        <f t="shared" si="1"/>
        <v>0</v>
      </c>
      <c r="AX20" s="4">
        <f t="shared" si="1"/>
        <v>0</v>
      </c>
      <c r="AY20" s="4">
        <f t="shared" si="1"/>
        <v>0</v>
      </c>
      <c r="AZ20" s="4">
        <f t="shared" si="1"/>
        <v>0</v>
      </c>
      <c r="BA20" s="95">
        <f t="shared" si="1"/>
        <v>0</v>
      </c>
      <c r="BB20" s="96"/>
    </row>
    <row r="21" spans="1:54" s="97" customFormat="1" ht="24.75" customHeight="1">
      <c r="A21" s="39">
        <f t="shared" si="2"/>
        <v>16</v>
      </c>
      <c r="B21" s="51"/>
      <c r="C21" s="52"/>
      <c r="D21" s="57" t="s">
        <v>38</v>
      </c>
      <c r="E21" s="57"/>
      <c r="F21" s="58"/>
      <c r="G21" s="57" t="s">
        <v>48</v>
      </c>
      <c r="H21" s="39" t="str">
        <f>IF(COUNTA(AK21)&gt;0,IF(COUNTA(L21:AK21)&lt;classé,"Non","Oui"),"Non")</f>
        <v>Non</v>
      </c>
      <c r="I21" s="14">
        <f>SUM(L21:AK21)-SUM(AN21:BA21)+K21</f>
        <v>18</v>
      </c>
      <c r="J21" s="117"/>
      <c r="K21" s="148">
        <f>COUNTIF(L$5:AK$5,$D21)*4</f>
        <v>0</v>
      </c>
      <c r="L21" s="15">
        <v>9</v>
      </c>
      <c r="M21" s="16">
        <v>9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9</v>
      </c>
      <c r="AM21" s="5">
        <f t="shared" si="0"/>
        <v>2</v>
      </c>
      <c r="AN21" s="94">
        <f t="shared" si="1"/>
        <v>0</v>
      </c>
      <c r="AO21" s="4">
        <f t="shared" si="1"/>
        <v>0</v>
      </c>
      <c r="AP21" s="4">
        <f t="shared" si="1"/>
        <v>0</v>
      </c>
      <c r="AQ21" s="4">
        <f t="shared" si="1"/>
        <v>0</v>
      </c>
      <c r="AR21" s="4">
        <f t="shared" si="1"/>
        <v>0</v>
      </c>
      <c r="AS21" s="4">
        <f t="shared" si="1"/>
        <v>0</v>
      </c>
      <c r="AT21" s="4">
        <f t="shared" si="1"/>
        <v>0</v>
      </c>
      <c r="AU21" s="4">
        <f t="shared" si="1"/>
        <v>0</v>
      </c>
      <c r="AV21" s="4">
        <f t="shared" si="1"/>
        <v>0</v>
      </c>
      <c r="AW21" s="4">
        <f t="shared" si="1"/>
        <v>0</v>
      </c>
      <c r="AX21" s="4">
        <f t="shared" si="1"/>
        <v>0</v>
      </c>
      <c r="AY21" s="4">
        <f t="shared" si="1"/>
        <v>0</v>
      </c>
      <c r="AZ21" s="4">
        <f t="shared" si="1"/>
        <v>0</v>
      </c>
      <c r="BA21" s="95">
        <f t="shared" si="1"/>
        <v>0</v>
      </c>
      <c r="BB21" s="96"/>
    </row>
    <row r="22" spans="1:54" s="97" customFormat="1" ht="24.75" customHeight="1">
      <c r="A22" s="39">
        <f t="shared" si="2"/>
        <v>17</v>
      </c>
      <c r="B22" s="51"/>
      <c r="C22" s="56"/>
      <c r="D22" s="57" t="s">
        <v>142</v>
      </c>
      <c r="E22" s="57"/>
      <c r="F22" s="58"/>
      <c r="G22" s="57" t="s">
        <v>48</v>
      </c>
      <c r="H22" s="39" t="str">
        <f>IF(COUNTA(AK22)&gt;0,IF(COUNTA(L22:AK22)&lt;classé,"Non","Oui"),"Non")</f>
        <v>Non</v>
      </c>
      <c r="I22" s="14">
        <f>SUM(L22:AK22)-SUM(AN22:BA22)+K22</f>
        <v>15</v>
      </c>
      <c r="J22" s="117"/>
      <c r="K22" s="148">
        <f>COUNTIF(L$5:AK$5,$D22)*4</f>
        <v>0</v>
      </c>
      <c r="L22" s="15">
        <v>14</v>
      </c>
      <c r="M22" s="16">
        <v>1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14</v>
      </c>
      <c r="AM22" s="5">
        <f t="shared" si="0"/>
        <v>2</v>
      </c>
      <c r="AN22" s="94">
        <f aca="true" t="shared" si="3" ref="AN22:BA45">IF($AM22&gt;Nbcourse+AN$3-1-$J22,LARGE($L22:$AK22,Nbcourse+AN$3-$J22),0)</f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>
      <c r="A23" s="39">
        <f t="shared" si="2"/>
        <v>18</v>
      </c>
      <c r="B23" s="51"/>
      <c r="C23" s="56"/>
      <c r="D23" s="57" t="s">
        <v>72</v>
      </c>
      <c r="E23" s="57"/>
      <c r="F23" s="58"/>
      <c r="G23" s="57" t="s">
        <v>46</v>
      </c>
      <c r="H23" s="39" t="str">
        <f>IF(COUNTA(AK23)&gt;0,IF(COUNTA(L23:AK23)&lt;classé,"Non","Oui"),"Non")</f>
        <v>Non</v>
      </c>
      <c r="I23" s="14">
        <f>SUM(L23:AK23)-SUM(AN23:BA23)+K23</f>
        <v>15</v>
      </c>
      <c r="J23" s="117"/>
      <c r="K23" s="148">
        <f>COUNTIF(L$5:AK$5,$D23)*4</f>
        <v>0</v>
      </c>
      <c r="L23" s="15">
        <v>1</v>
      </c>
      <c r="M23" s="16">
        <v>14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14</v>
      </c>
      <c r="AM23" s="5">
        <f t="shared" si="0"/>
        <v>2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>
      <c r="A24" s="39">
        <f t="shared" si="2"/>
        <v>19</v>
      </c>
      <c r="B24" s="51"/>
      <c r="C24" s="52"/>
      <c r="D24" s="57" t="s">
        <v>153</v>
      </c>
      <c r="E24" s="57"/>
      <c r="F24" s="58"/>
      <c r="G24" s="57" t="s">
        <v>49</v>
      </c>
      <c r="H24" s="39" t="str">
        <f>IF(COUNTA(AK24)&gt;0,IF(COUNTA(L24:AK24)&lt;classé,"Non","Oui"),"Non")</f>
        <v>Non</v>
      </c>
      <c r="I24" s="14">
        <f>SUM(L24:AK24)-SUM(AN24:BA24)+K24</f>
        <v>14</v>
      </c>
      <c r="J24" s="117"/>
      <c r="K24" s="148">
        <f>COUNTIF(L$5:AK$5,$D24)*4</f>
        <v>0</v>
      </c>
      <c r="L24" s="15">
        <v>8</v>
      </c>
      <c r="M24" s="16">
        <v>6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8</v>
      </c>
      <c r="AM24" s="5">
        <f t="shared" si="0"/>
        <v>2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>
      <c r="A25" s="39">
        <f t="shared" si="2"/>
        <v>20</v>
      </c>
      <c r="B25" s="51"/>
      <c r="C25" s="56"/>
      <c r="D25" s="8" t="s">
        <v>37</v>
      </c>
      <c r="E25" s="8"/>
      <c r="F25" s="53"/>
      <c r="G25" s="8" t="s">
        <v>50</v>
      </c>
      <c r="H25" s="39" t="str">
        <f>IF(COUNTA(AK25)&gt;0,IF(COUNTA(L25:AK25)&lt;classé,"Non","Oui"),"Non")</f>
        <v>Non</v>
      </c>
      <c r="I25" s="14">
        <f>SUM(L25:AK25)-SUM(AN25:BA25)+K25</f>
        <v>12</v>
      </c>
      <c r="J25" s="117"/>
      <c r="K25" s="148">
        <f>COUNTIF(L$5:AK$5,$D25)*4</f>
        <v>0</v>
      </c>
      <c r="L25" s="15">
        <v>1</v>
      </c>
      <c r="M25" s="16">
        <v>11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11</v>
      </c>
      <c r="AM25" s="5">
        <f aca="true" t="shared" si="4" ref="AM25:AM45">COUNTA(L25:AK25)</f>
        <v>2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>
      <c r="A26" s="39">
        <f t="shared" si="2"/>
        <v>21</v>
      </c>
      <c r="B26" s="51"/>
      <c r="C26" s="56"/>
      <c r="D26" s="57" t="s">
        <v>149</v>
      </c>
      <c r="E26" s="57"/>
      <c r="F26" s="58"/>
      <c r="G26" s="57" t="s">
        <v>48</v>
      </c>
      <c r="H26" s="39" t="str">
        <f>IF(COUNTA(AK26)&gt;0,IF(COUNTA(L26:AK26)&lt;classé,"Non","Oui"),"Non")</f>
        <v>Non</v>
      </c>
      <c r="I26" s="14">
        <f>SUM(L26:AK26)-SUM(AN26:BA26)+K26</f>
        <v>12</v>
      </c>
      <c r="J26" s="117"/>
      <c r="K26" s="148">
        <f>COUNTIF(L$5:AK$5,$D26)*4</f>
        <v>0</v>
      </c>
      <c r="L26" s="15">
        <v>11</v>
      </c>
      <c r="M26" s="16">
        <v>1</v>
      </c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11</v>
      </c>
      <c r="AM26" s="5">
        <f t="shared" si="4"/>
        <v>2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</row>
    <row r="27" spans="1:54" s="97" customFormat="1" ht="24.75" customHeight="1">
      <c r="A27" s="39">
        <f t="shared" si="2"/>
        <v>22</v>
      </c>
      <c r="B27" s="51"/>
      <c r="C27" s="52"/>
      <c r="D27" s="57" t="s">
        <v>138</v>
      </c>
      <c r="E27" s="57"/>
      <c r="F27" s="58"/>
      <c r="G27" s="57" t="s">
        <v>46</v>
      </c>
      <c r="H27" s="39" t="str">
        <f>IF(COUNTA(AK27)&gt;0,IF(COUNTA(L27:AK27)&lt;classé,"Non","Oui"),"Non")</f>
        <v>Non</v>
      </c>
      <c r="I27" s="14">
        <f>SUM(L27:AK27)-SUM(AN27:BA27)+K27</f>
        <v>11</v>
      </c>
      <c r="J27" s="117"/>
      <c r="K27" s="148">
        <f>COUNTIF(L$5:AK$5,$D27)*4</f>
        <v>0</v>
      </c>
      <c r="L27" s="15">
        <v>4</v>
      </c>
      <c r="M27" s="16">
        <v>7</v>
      </c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7</v>
      </c>
      <c r="AM27" s="5">
        <f t="shared" si="4"/>
        <v>2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</row>
    <row r="28" spans="1:54" s="97" customFormat="1" ht="24.75" customHeight="1">
      <c r="A28" s="39">
        <f t="shared" si="2"/>
        <v>23</v>
      </c>
      <c r="B28" s="51"/>
      <c r="C28" s="52"/>
      <c r="D28" s="57" t="s">
        <v>41</v>
      </c>
      <c r="E28" s="57"/>
      <c r="F28" s="58"/>
      <c r="G28" s="57" t="s">
        <v>49</v>
      </c>
      <c r="H28" s="39" t="str">
        <f>IF(COUNTA(AK28)&gt;0,IF(COUNTA(L28:AK28)&lt;classé,"Non","Oui"),"Non")</f>
        <v>Non</v>
      </c>
      <c r="I28" s="14">
        <f>SUM(L28:AK28)-SUM(AN28:BA28)+K28</f>
        <v>9</v>
      </c>
      <c r="J28" s="117"/>
      <c r="K28" s="148">
        <f>COUNTIF(L$5:AK$5,$D28)*4</f>
        <v>0</v>
      </c>
      <c r="L28" s="15">
        <v>1</v>
      </c>
      <c r="M28" s="16">
        <v>8</v>
      </c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8</v>
      </c>
      <c r="AM28" s="5">
        <f t="shared" si="4"/>
        <v>2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</row>
    <row r="29" spans="1:54" s="97" customFormat="1" ht="24.75" customHeight="1">
      <c r="A29" s="39">
        <f t="shared" si="2"/>
        <v>24</v>
      </c>
      <c r="B29" s="51"/>
      <c r="C29" s="52"/>
      <c r="D29" s="57" t="s">
        <v>144</v>
      </c>
      <c r="E29" s="57"/>
      <c r="F29" s="58"/>
      <c r="G29" s="57" t="s">
        <v>51</v>
      </c>
      <c r="H29" s="39" t="str">
        <f>IF(COUNTA(AK29)&gt;0,IF(COUNTA(L29:AK29)&lt;classé,"Non","Oui"),"Non")</f>
        <v>Non</v>
      </c>
      <c r="I29" s="14">
        <f>SUM(L29:AK29)-SUM(AN29:BA29)+K29</f>
        <v>8</v>
      </c>
      <c r="J29" s="117"/>
      <c r="K29" s="148">
        <f>COUNTIF(L$5:AK$5,$D29)*4</f>
        <v>0</v>
      </c>
      <c r="L29" s="15">
        <v>6</v>
      </c>
      <c r="M29" s="16">
        <v>2</v>
      </c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6</v>
      </c>
      <c r="AM29" s="5">
        <f t="shared" si="4"/>
        <v>2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</row>
    <row r="30" spans="1:54" s="97" customFormat="1" ht="24.75" customHeight="1">
      <c r="A30" s="39">
        <f t="shared" si="2"/>
        <v>25</v>
      </c>
      <c r="B30" s="51"/>
      <c r="C30" s="52"/>
      <c r="D30" s="57" t="s">
        <v>93</v>
      </c>
      <c r="E30" s="57"/>
      <c r="F30" s="58"/>
      <c r="G30" s="132" t="s">
        <v>49</v>
      </c>
      <c r="H30" s="39" t="str">
        <f>IF(COUNTA(AK30)&gt;0,IF(COUNTA(L30:AK30)&lt;classé,"Non","Oui"),"Non")</f>
        <v>Non</v>
      </c>
      <c r="I30" s="14">
        <f>SUM(L30:AK30)-SUM(AN30:BA30)+K30</f>
        <v>6</v>
      </c>
      <c r="J30" s="117"/>
      <c r="K30" s="148">
        <f>COUNTIF(L$5:AK$5,$D30)*4</f>
        <v>0</v>
      </c>
      <c r="L30" s="15">
        <v>5</v>
      </c>
      <c r="M30" s="16">
        <v>1</v>
      </c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5</v>
      </c>
      <c r="AM30" s="5">
        <f t="shared" si="4"/>
        <v>2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</row>
    <row r="31" spans="1:54" s="97" customFormat="1" ht="24.75" customHeight="1">
      <c r="A31" s="39">
        <f t="shared" si="2"/>
        <v>26</v>
      </c>
      <c r="B31" s="51"/>
      <c r="C31" s="56"/>
      <c r="D31" s="8" t="s">
        <v>44</v>
      </c>
      <c r="E31" s="8"/>
      <c r="F31" s="53"/>
      <c r="G31" s="8" t="s">
        <v>46</v>
      </c>
      <c r="H31" s="39" t="str">
        <f>IF(COUNTA(AK31)&gt;0,IF(COUNTA(L31:AK31)&lt;classé,"Non","Oui"),"Non")</f>
        <v>Non</v>
      </c>
      <c r="I31" s="14">
        <f>SUM(L31:AK31)-SUM(AN31:BA31)+K31</f>
        <v>6</v>
      </c>
      <c r="J31" s="117"/>
      <c r="K31" s="148">
        <f>COUNTIF(L$5:AK$5,$D31)*4</f>
        <v>0</v>
      </c>
      <c r="L31" s="15">
        <v>2</v>
      </c>
      <c r="M31" s="16">
        <v>4</v>
      </c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4</v>
      </c>
      <c r="AM31" s="5">
        <f t="shared" si="4"/>
        <v>2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</row>
    <row r="32" spans="1:54" s="97" customFormat="1" ht="24.75" customHeight="1">
      <c r="A32" s="39">
        <f t="shared" si="2"/>
        <v>27</v>
      </c>
      <c r="B32" s="51"/>
      <c r="C32" s="52"/>
      <c r="D32" s="57" t="s">
        <v>136</v>
      </c>
      <c r="E32" s="57"/>
      <c r="F32" s="58"/>
      <c r="G32" s="57" t="s">
        <v>126</v>
      </c>
      <c r="H32" s="39" t="str">
        <f>IF(COUNTA(AK32)&gt;0,IF(COUNTA(L32:AK32)&lt;classé,"Non","Oui"),"Non")</f>
        <v>Non</v>
      </c>
      <c r="I32" s="14">
        <f>SUM(L32:AK32)-SUM(AN32:BA32)+K32</f>
        <v>4</v>
      </c>
      <c r="J32" s="117"/>
      <c r="K32" s="148">
        <f>COUNTIF(L$5:AK$5,$D32)*4</f>
        <v>0</v>
      </c>
      <c r="L32" s="15">
        <v>3</v>
      </c>
      <c r="M32" s="16">
        <v>1</v>
      </c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3</v>
      </c>
      <c r="AM32" s="5">
        <f t="shared" si="4"/>
        <v>2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</row>
    <row r="33" spans="1:54" s="97" customFormat="1" ht="24.75" customHeight="1">
      <c r="A33" s="39">
        <f t="shared" si="2"/>
        <v>28</v>
      </c>
      <c r="B33" s="51"/>
      <c r="C33" s="52"/>
      <c r="D33" s="57" t="s">
        <v>154</v>
      </c>
      <c r="E33" s="57"/>
      <c r="F33" s="58"/>
      <c r="G33" s="57" t="s">
        <v>50</v>
      </c>
      <c r="H33" s="39" t="str">
        <f>IF(COUNTA(AK33)&gt;0,IF(COUNTA(L33:AK33)&lt;classé,"Non","Oui"),"Non")</f>
        <v>Non</v>
      </c>
      <c r="I33" s="14">
        <f>SUM(L33:AK33)-SUM(AN33:BA33)+K33</f>
        <v>4</v>
      </c>
      <c r="J33" s="117"/>
      <c r="K33" s="148">
        <f>COUNTIF(L$5:AK$5,$D33)*4</f>
        <v>0</v>
      </c>
      <c r="L33" s="15">
        <v>1</v>
      </c>
      <c r="M33" s="16">
        <v>3</v>
      </c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3</v>
      </c>
      <c r="AM33" s="5">
        <f t="shared" si="4"/>
        <v>2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t="shared" si="3"/>
        <v>0</v>
      </c>
      <c r="AR33" s="4">
        <f t="shared" si="3"/>
        <v>0</v>
      </c>
      <c r="AS33" s="4">
        <f t="shared" si="3"/>
        <v>0</v>
      </c>
      <c r="AT33" s="4">
        <f t="shared" si="3"/>
        <v>0</v>
      </c>
      <c r="AU33" s="4">
        <f t="shared" si="3"/>
        <v>0</v>
      </c>
      <c r="AV33" s="4">
        <f t="shared" si="3"/>
        <v>0</v>
      </c>
      <c r="AW33" s="4">
        <f t="shared" si="3"/>
        <v>0</v>
      </c>
      <c r="AX33" s="4">
        <f t="shared" si="3"/>
        <v>0</v>
      </c>
      <c r="AY33" s="4">
        <f t="shared" si="3"/>
        <v>0</v>
      </c>
      <c r="AZ33" s="4">
        <f t="shared" si="3"/>
        <v>0</v>
      </c>
      <c r="BA33" s="95">
        <f t="shared" si="3"/>
        <v>0</v>
      </c>
      <c r="BB33" s="96"/>
    </row>
    <row r="34" spans="1:54" s="97" customFormat="1" ht="24.75" customHeight="1">
      <c r="A34" s="39">
        <f t="shared" si="2"/>
        <v>29</v>
      </c>
      <c r="B34" s="51"/>
      <c r="C34" s="52"/>
      <c r="D34" s="8" t="s">
        <v>140</v>
      </c>
      <c r="E34" s="8"/>
      <c r="F34" s="53"/>
      <c r="G34" s="8" t="s">
        <v>141</v>
      </c>
      <c r="H34" s="39" t="str">
        <f>IF(COUNTA(AK34)&gt;0,IF(COUNTA(L34:AK34)&lt;classé,"Non","Oui"),"Non")</f>
        <v>Non</v>
      </c>
      <c r="I34" s="14">
        <f>SUM(L34:AK34)-SUM(AN34:BA34)+K34</f>
        <v>2</v>
      </c>
      <c r="J34" s="117"/>
      <c r="K34" s="148">
        <f>COUNTIF(L$5:AK$5,$D34)*4</f>
        <v>0</v>
      </c>
      <c r="L34" s="15">
        <v>1</v>
      </c>
      <c r="M34" s="16">
        <v>1</v>
      </c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1</v>
      </c>
      <c r="AM34" s="5">
        <f t="shared" si="4"/>
        <v>2</v>
      </c>
      <c r="AN34" s="94">
        <f t="shared" si="3"/>
        <v>0</v>
      </c>
      <c r="AO34" s="4">
        <f t="shared" si="3"/>
        <v>0</v>
      </c>
      <c r="AP34" s="4">
        <f t="shared" si="3"/>
        <v>0</v>
      </c>
      <c r="AQ34" s="4">
        <f t="shared" si="3"/>
        <v>0</v>
      </c>
      <c r="AR34" s="4">
        <f t="shared" si="3"/>
        <v>0</v>
      </c>
      <c r="AS34" s="4">
        <f t="shared" si="3"/>
        <v>0</v>
      </c>
      <c r="AT34" s="4">
        <f t="shared" si="3"/>
        <v>0</v>
      </c>
      <c r="AU34" s="4">
        <f t="shared" si="3"/>
        <v>0</v>
      </c>
      <c r="AV34" s="4">
        <f t="shared" si="3"/>
        <v>0</v>
      </c>
      <c r="AW34" s="4">
        <f t="shared" si="3"/>
        <v>0</v>
      </c>
      <c r="AX34" s="4">
        <f t="shared" si="3"/>
        <v>0</v>
      </c>
      <c r="AY34" s="4">
        <f t="shared" si="3"/>
        <v>0</v>
      </c>
      <c r="AZ34" s="4">
        <f t="shared" si="3"/>
        <v>0</v>
      </c>
      <c r="BA34" s="95">
        <f t="shared" si="3"/>
        <v>0</v>
      </c>
      <c r="BB34" s="96"/>
    </row>
    <row r="35" spans="1:54" s="97" customFormat="1" ht="24.75" customHeight="1">
      <c r="A35" s="39">
        <f aca="true" t="shared" si="5" ref="A35:A44">A34+1</f>
        <v>30</v>
      </c>
      <c r="B35" s="51"/>
      <c r="C35" s="56"/>
      <c r="D35" s="57" t="s">
        <v>33</v>
      </c>
      <c r="E35" s="57"/>
      <c r="F35" s="58"/>
      <c r="G35" s="57" t="s">
        <v>45</v>
      </c>
      <c r="H35" s="39" t="str">
        <f>IF(COUNTA(AK35)&gt;0,IF(COUNTA(L35:AK35)&lt;classé,"Non","Oui"),"Non")</f>
        <v>Non</v>
      </c>
      <c r="I35" s="14">
        <f>SUM(L35:AK35)-SUM(AN35:BA35)+K35</f>
        <v>2</v>
      </c>
      <c r="J35" s="117"/>
      <c r="K35" s="148">
        <f>COUNTIF(L$5:AK$5,$D35)*4</f>
        <v>0</v>
      </c>
      <c r="L35" s="15">
        <v>1</v>
      </c>
      <c r="M35" s="16">
        <v>1</v>
      </c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1</v>
      </c>
      <c r="AM35" s="5">
        <f aca="true" t="shared" si="6" ref="AM35:AM44">COUNTA(L35:AK35)</f>
        <v>2</v>
      </c>
      <c r="AN35" s="94">
        <f t="shared" si="3"/>
        <v>0</v>
      </c>
      <c r="AO35" s="4">
        <f t="shared" si="3"/>
        <v>0</v>
      </c>
      <c r="AP35" s="4">
        <f t="shared" si="3"/>
        <v>0</v>
      </c>
      <c r="AQ35" s="4">
        <f t="shared" si="3"/>
        <v>0</v>
      </c>
      <c r="AR35" s="4">
        <f t="shared" si="3"/>
        <v>0</v>
      </c>
      <c r="AS35" s="4">
        <f t="shared" si="3"/>
        <v>0</v>
      </c>
      <c r="AT35" s="4">
        <f t="shared" si="3"/>
        <v>0</v>
      </c>
      <c r="AU35" s="4">
        <f t="shared" si="3"/>
        <v>0</v>
      </c>
      <c r="AV35" s="4">
        <f t="shared" si="3"/>
        <v>0</v>
      </c>
      <c r="AW35" s="4">
        <f t="shared" si="3"/>
        <v>0</v>
      </c>
      <c r="AX35" s="4">
        <f t="shared" si="3"/>
        <v>0</v>
      </c>
      <c r="AY35" s="4">
        <f t="shared" si="3"/>
        <v>0</v>
      </c>
      <c r="AZ35" s="4">
        <f t="shared" si="3"/>
        <v>0</v>
      </c>
      <c r="BA35" s="95">
        <f t="shared" si="3"/>
        <v>0</v>
      </c>
      <c r="BB35" s="96"/>
    </row>
    <row r="36" spans="1:54" s="97" customFormat="1" ht="24.75" customHeight="1">
      <c r="A36" s="39">
        <f t="shared" si="5"/>
        <v>31</v>
      </c>
      <c r="B36" s="51"/>
      <c r="C36" s="56"/>
      <c r="D36" s="8" t="s">
        <v>75</v>
      </c>
      <c r="E36" s="8"/>
      <c r="F36" s="53"/>
      <c r="G36" s="8" t="s">
        <v>77</v>
      </c>
      <c r="H36" s="39" t="str">
        <f>IF(COUNTA(AK36)&gt;0,IF(COUNTA(L36:AK36)&lt;classé,"Non","Oui"),"Non")</f>
        <v>Non</v>
      </c>
      <c r="I36" s="14">
        <f>SUM(L36:AK36)-SUM(AN36:BA36)+K36</f>
        <v>2</v>
      </c>
      <c r="J36" s="117"/>
      <c r="K36" s="148">
        <f>COUNTIF(L$5:AK$5,$D36)*4</f>
        <v>0</v>
      </c>
      <c r="L36" s="15">
        <v>1</v>
      </c>
      <c r="M36" s="16">
        <v>1</v>
      </c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>MAX(L36:AK36)</f>
        <v>1</v>
      </c>
      <c r="AM36" s="5">
        <f t="shared" si="6"/>
        <v>2</v>
      </c>
      <c r="AN36" s="94">
        <f t="shared" si="3"/>
        <v>0</v>
      </c>
      <c r="AO36" s="4">
        <f t="shared" si="3"/>
        <v>0</v>
      </c>
      <c r="AP36" s="4">
        <f t="shared" si="3"/>
        <v>0</v>
      </c>
      <c r="AQ36" s="4">
        <f t="shared" si="3"/>
        <v>0</v>
      </c>
      <c r="AR36" s="4">
        <f t="shared" si="3"/>
        <v>0</v>
      </c>
      <c r="AS36" s="4">
        <f t="shared" si="3"/>
        <v>0</v>
      </c>
      <c r="AT36" s="4">
        <f t="shared" si="3"/>
        <v>0</v>
      </c>
      <c r="AU36" s="4">
        <f t="shared" si="3"/>
        <v>0</v>
      </c>
      <c r="AV36" s="4">
        <f t="shared" si="3"/>
        <v>0</v>
      </c>
      <c r="AW36" s="4">
        <f t="shared" si="3"/>
        <v>0</v>
      </c>
      <c r="AX36" s="4">
        <f t="shared" si="3"/>
        <v>0</v>
      </c>
      <c r="AY36" s="4">
        <f t="shared" si="3"/>
        <v>0</v>
      </c>
      <c r="AZ36" s="4">
        <f t="shared" si="3"/>
        <v>0</v>
      </c>
      <c r="BA36" s="95">
        <f t="shared" si="3"/>
        <v>0</v>
      </c>
      <c r="BB36" s="96"/>
    </row>
    <row r="37" spans="1:54" s="97" customFormat="1" ht="24.75" customHeight="1">
      <c r="A37" s="39">
        <f t="shared" si="5"/>
        <v>32</v>
      </c>
      <c r="B37" s="51"/>
      <c r="C37" s="52"/>
      <c r="D37" s="8" t="s">
        <v>40</v>
      </c>
      <c r="E37" s="8"/>
      <c r="F37" s="53"/>
      <c r="G37" s="8" t="s">
        <v>46</v>
      </c>
      <c r="H37" s="39" t="str">
        <f>IF(COUNTA(AK37)&gt;0,IF(COUNTA(L37:AK37)&lt;classé,"Non","Oui"),"Non")</f>
        <v>Non</v>
      </c>
      <c r="I37" s="14">
        <f>SUM(L37:AK37)-SUM(AN37:BA37)+K37</f>
        <v>2</v>
      </c>
      <c r="J37" s="117"/>
      <c r="K37" s="148">
        <f>COUNTIF(L$5:AK$5,$D37)*4</f>
        <v>0</v>
      </c>
      <c r="L37" s="15">
        <v>1</v>
      </c>
      <c r="M37" s="16">
        <v>1</v>
      </c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>MAX(L37:AK37)</f>
        <v>1</v>
      </c>
      <c r="AM37" s="5">
        <f t="shared" si="6"/>
        <v>2</v>
      </c>
      <c r="AN37" s="94">
        <f t="shared" si="3"/>
        <v>0</v>
      </c>
      <c r="AO37" s="4">
        <f t="shared" si="3"/>
        <v>0</v>
      </c>
      <c r="AP37" s="4">
        <f t="shared" si="3"/>
        <v>0</v>
      </c>
      <c r="AQ37" s="4">
        <f t="shared" si="3"/>
        <v>0</v>
      </c>
      <c r="AR37" s="4">
        <f t="shared" si="3"/>
        <v>0</v>
      </c>
      <c r="AS37" s="4">
        <f t="shared" si="3"/>
        <v>0</v>
      </c>
      <c r="AT37" s="4">
        <f t="shared" si="3"/>
        <v>0</v>
      </c>
      <c r="AU37" s="4">
        <f t="shared" si="3"/>
        <v>0</v>
      </c>
      <c r="AV37" s="4">
        <f t="shared" si="3"/>
        <v>0</v>
      </c>
      <c r="AW37" s="4">
        <f t="shared" si="3"/>
        <v>0</v>
      </c>
      <c r="AX37" s="4">
        <f t="shared" si="3"/>
        <v>0</v>
      </c>
      <c r="AY37" s="4">
        <f t="shared" si="3"/>
        <v>0</v>
      </c>
      <c r="AZ37" s="4">
        <f t="shared" si="3"/>
        <v>0</v>
      </c>
      <c r="BA37" s="95">
        <f t="shared" si="3"/>
        <v>0</v>
      </c>
      <c r="BB37" s="96"/>
    </row>
    <row r="38" spans="1:54" s="97" customFormat="1" ht="24.75" customHeight="1">
      <c r="A38" s="39">
        <f t="shared" si="5"/>
        <v>33</v>
      </c>
      <c r="B38" s="51"/>
      <c r="C38" s="52"/>
      <c r="D38" s="57" t="s">
        <v>146</v>
      </c>
      <c r="E38" s="57"/>
      <c r="F38" s="58"/>
      <c r="G38" s="57" t="s">
        <v>48</v>
      </c>
      <c r="H38" s="39" t="str">
        <f>IF(COUNTA(AK38)&gt;0,IF(COUNTA(L38:AK38)&lt;classé,"Non","Oui"),"Non")</f>
        <v>Non</v>
      </c>
      <c r="I38" s="14">
        <f>SUM(L38:AK38)-SUM(AN38:BA38)+K38</f>
        <v>2</v>
      </c>
      <c r="J38" s="117"/>
      <c r="K38" s="148">
        <f>COUNTIF(L$5:AK$5,$D38)*4</f>
        <v>0</v>
      </c>
      <c r="L38" s="15">
        <v>1</v>
      </c>
      <c r="M38" s="16">
        <v>1</v>
      </c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>MAX(L38:AK38)</f>
        <v>1</v>
      </c>
      <c r="AM38" s="5">
        <f t="shared" si="6"/>
        <v>2</v>
      </c>
      <c r="AN38" s="94">
        <f t="shared" si="3"/>
        <v>0</v>
      </c>
      <c r="AO38" s="4">
        <f t="shared" si="3"/>
        <v>0</v>
      </c>
      <c r="AP38" s="4">
        <f t="shared" si="3"/>
        <v>0</v>
      </c>
      <c r="AQ38" s="4">
        <f t="shared" si="3"/>
        <v>0</v>
      </c>
      <c r="AR38" s="4">
        <f t="shared" si="3"/>
        <v>0</v>
      </c>
      <c r="AS38" s="4">
        <f t="shared" si="3"/>
        <v>0</v>
      </c>
      <c r="AT38" s="4">
        <f t="shared" si="3"/>
        <v>0</v>
      </c>
      <c r="AU38" s="4">
        <f t="shared" si="3"/>
        <v>0</v>
      </c>
      <c r="AV38" s="4">
        <f t="shared" si="3"/>
        <v>0</v>
      </c>
      <c r="AW38" s="4">
        <f t="shared" si="3"/>
        <v>0</v>
      </c>
      <c r="AX38" s="4">
        <f t="shared" si="3"/>
        <v>0</v>
      </c>
      <c r="AY38" s="4">
        <f t="shared" si="3"/>
        <v>0</v>
      </c>
      <c r="AZ38" s="4">
        <f t="shared" si="3"/>
        <v>0</v>
      </c>
      <c r="BA38" s="95">
        <f t="shared" si="3"/>
        <v>0</v>
      </c>
      <c r="BB38" s="96"/>
    </row>
    <row r="39" spans="1:54" s="97" customFormat="1" ht="24.75" customHeight="1">
      <c r="A39" s="39">
        <f t="shared" si="5"/>
        <v>34</v>
      </c>
      <c r="B39" s="51"/>
      <c r="C39" s="52"/>
      <c r="D39" s="57" t="s">
        <v>147</v>
      </c>
      <c r="E39" s="57"/>
      <c r="F39" s="58"/>
      <c r="G39" s="57" t="s">
        <v>46</v>
      </c>
      <c r="H39" s="39" t="str">
        <f>IF(COUNTA(AK39)&gt;0,IF(COUNTA(L39:AK39)&lt;classé,"Non","Oui"),"Non")</f>
        <v>Non</v>
      </c>
      <c r="I39" s="14">
        <f>SUM(L39:AK39)-SUM(AN39:BA39)+K39</f>
        <v>2</v>
      </c>
      <c r="J39" s="117"/>
      <c r="K39" s="148">
        <f>COUNTIF(L$5:AK$5,$D39)*4</f>
        <v>0</v>
      </c>
      <c r="L39" s="15">
        <v>1</v>
      </c>
      <c r="M39" s="16">
        <v>1</v>
      </c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>MAX(L39:AK39)</f>
        <v>1</v>
      </c>
      <c r="AM39" s="5">
        <f t="shared" si="6"/>
        <v>2</v>
      </c>
      <c r="AN39" s="94">
        <f t="shared" si="3"/>
        <v>0</v>
      </c>
      <c r="AO39" s="4">
        <f t="shared" si="3"/>
        <v>0</v>
      </c>
      <c r="AP39" s="4">
        <f t="shared" si="3"/>
        <v>0</v>
      </c>
      <c r="AQ39" s="4">
        <f aca="true" t="shared" si="7" ref="AQ39:BA44">IF($AM39&gt;Nbcourse+AQ$3-1-$J39,LARGE($L39:$AK39,Nbcourse+AQ$3-$J39),0)</f>
        <v>0</v>
      </c>
      <c r="AR39" s="4">
        <f t="shared" si="7"/>
        <v>0</v>
      </c>
      <c r="AS39" s="4">
        <f t="shared" si="7"/>
        <v>0</v>
      </c>
      <c r="AT39" s="4">
        <f t="shared" si="7"/>
        <v>0</v>
      </c>
      <c r="AU39" s="4">
        <f t="shared" si="7"/>
        <v>0</v>
      </c>
      <c r="AV39" s="4">
        <f t="shared" si="7"/>
        <v>0</v>
      </c>
      <c r="AW39" s="4">
        <f t="shared" si="7"/>
        <v>0</v>
      </c>
      <c r="AX39" s="4">
        <f t="shared" si="7"/>
        <v>0</v>
      </c>
      <c r="AY39" s="4">
        <f t="shared" si="7"/>
        <v>0</v>
      </c>
      <c r="AZ39" s="4">
        <f t="shared" si="7"/>
        <v>0</v>
      </c>
      <c r="BA39" s="95">
        <f t="shared" si="7"/>
        <v>0</v>
      </c>
      <c r="BB39" s="96"/>
    </row>
    <row r="40" spans="1:54" s="97" customFormat="1" ht="24.75" customHeight="1">
      <c r="A40" s="39">
        <f t="shared" si="5"/>
        <v>35</v>
      </c>
      <c r="B40" s="51"/>
      <c r="C40" s="52"/>
      <c r="D40" s="8" t="s">
        <v>43</v>
      </c>
      <c r="E40" s="8"/>
      <c r="F40" s="53"/>
      <c r="G40" s="8" t="s">
        <v>46</v>
      </c>
      <c r="H40" s="39" t="str">
        <f>IF(COUNTA(AK40)&gt;0,IF(COUNTA(L40:AK40)&lt;classé,"Non","Oui"),"Non")</f>
        <v>Non</v>
      </c>
      <c r="I40" s="14">
        <f>SUM(L40:AK40)-SUM(AN40:BA40)+K40</f>
        <v>2</v>
      </c>
      <c r="J40" s="117"/>
      <c r="K40" s="148">
        <f>COUNTIF(L$5:AK$5,$D40)*4</f>
        <v>0</v>
      </c>
      <c r="L40" s="15">
        <v>1</v>
      </c>
      <c r="M40" s="16">
        <v>1</v>
      </c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>MAX(L40:AK40)</f>
        <v>1</v>
      </c>
      <c r="AM40" s="5">
        <f t="shared" si="6"/>
        <v>2</v>
      </c>
      <c r="AN40" s="94">
        <f aca="true" t="shared" si="8" ref="AN40:AP44">IF($AM40&gt;Nbcourse+AN$3-1-$J40,LARGE($L40:$AK40,Nbcourse+AN$3-$J40),0)</f>
        <v>0</v>
      </c>
      <c r="AO40" s="4">
        <f t="shared" si="8"/>
        <v>0</v>
      </c>
      <c r="AP40" s="4">
        <f t="shared" si="8"/>
        <v>0</v>
      </c>
      <c r="AQ40" s="4">
        <f t="shared" si="7"/>
        <v>0</v>
      </c>
      <c r="AR40" s="4">
        <f t="shared" si="7"/>
        <v>0</v>
      </c>
      <c r="AS40" s="4">
        <f t="shared" si="7"/>
        <v>0</v>
      </c>
      <c r="AT40" s="4">
        <f t="shared" si="7"/>
        <v>0</v>
      </c>
      <c r="AU40" s="4">
        <f t="shared" si="7"/>
        <v>0</v>
      </c>
      <c r="AV40" s="4">
        <f t="shared" si="7"/>
        <v>0</v>
      </c>
      <c r="AW40" s="4">
        <f t="shared" si="7"/>
        <v>0</v>
      </c>
      <c r="AX40" s="4">
        <f t="shared" si="7"/>
        <v>0</v>
      </c>
      <c r="AY40" s="4">
        <f t="shared" si="7"/>
        <v>0</v>
      </c>
      <c r="AZ40" s="4">
        <f t="shared" si="7"/>
        <v>0</v>
      </c>
      <c r="BA40" s="95">
        <f t="shared" si="7"/>
        <v>0</v>
      </c>
      <c r="BB40" s="96"/>
    </row>
    <row r="41" spans="1:54" s="97" customFormat="1" ht="24.75" customHeight="1">
      <c r="A41" s="39">
        <f t="shared" si="5"/>
        <v>36</v>
      </c>
      <c r="B41" s="51"/>
      <c r="C41" s="56"/>
      <c r="D41" s="57" t="s">
        <v>150</v>
      </c>
      <c r="E41" s="57"/>
      <c r="F41" s="58"/>
      <c r="G41" s="57" t="s">
        <v>46</v>
      </c>
      <c r="H41" s="39" t="str">
        <f>IF(COUNTA(AK41)&gt;0,IF(COUNTA(L41:AK41)&lt;classé,"Non","Oui"),"Non")</f>
        <v>Non</v>
      </c>
      <c r="I41" s="14">
        <f>SUM(L41:AK41)-SUM(AN41:BA41)+K41</f>
        <v>2</v>
      </c>
      <c r="J41" s="117"/>
      <c r="K41" s="148">
        <f>COUNTIF(L$5:AK$5,$D41)*4</f>
        <v>0</v>
      </c>
      <c r="L41" s="15">
        <v>1</v>
      </c>
      <c r="M41" s="16">
        <v>1</v>
      </c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>MAX(L41:AK41)</f>
        <v>1</v>
      </c>
      <c r="AM41" s="5">
        <f t="shared" si="6"/>
        <v>2</v>
      </c>
      <c r="AN41" s="94">
        <f t="shared" si="8"/>
        <v>0</v>
      </c>
      <c r="AO41" s="4">
        <f t="shared" si="8"/>
        <v>0</v>
      </c>
      <c r="AP41" s="4">
        <f t="shared" si="8"/>
        <v>0</v>
      </c>
      <c r="AQ41" s="4">
        <f t="shared" si="7"/>
        <v>0</v>
      </c>
      <c r="AR41" s="4">
        <f t="shared" si="7"/>
        <v>0</v>
      </c>
      <c r="AS41" s="4">
        <f t="shared" si="7"/>
        <v>0</v>
      </c>
      <c r="AT41" s="4">
        <f t="shared" si="7"/>
        <v>0</v>
      </c>
      <c r="AU41" s="4">
        <f t="shared" si="7"/>
        <v>0</v>
      </c>
      <c r="AV41" s="4">
        <f t="shared" si="7"/>
        <v>0</v>
      </c>
      <c r="AW41" s="4">
        <f t="shared" si="7"/>
        <v>0</v>
      </c>
      <c r="AX41" s="4">
        <f t="shared" si="7"/>
        <v>0</v>
      </c>
      <c r="AY41" s="4">
        <f t="shared" si="7"/>
        <v>0</v>
      </c>
      <c r="AZ41" s="4">
        <f t="shared" si="7"/>
        <v>0</v>
      </c>
      <c r="BA41" s="95">
        <f t="shared" si="7"/>
        <v>0</v>
      </c>
      <c r="BB41" s="96"/>
    </row>
    <row r="42" spans="1:54" s="97" customFormat="1" ht="24.75" customHeight="1">
      <c r="A42" s="39">
        <f t="shared" si="5"/>
        <v>37</v>
      </c>
      <c r="B42" s="51"/>
      <c r="C42" s="56"/>
      <c r="D42" s="8" t="s">
        <v>64</v>
      </c>
      <c r="E42" s="8"/>
      <c r="F42" s="53"/>
      <c r="G42" s="8" t="s">
        <v>49</v>
      </c>
      <c r="H42" s="39" t="str">
        <f>IF(COUNTA(AK42)&gt;0,IF(COUNTA(L42:AK42)&lt;classé,"Non","Oui"),"Non")</f>
        <v>Non</v>
      </c>
      <c r="I42" s="14">
        <f>SUM(L42:AK42)-SUM(AN42:BA42)+K42</f>
        <v>0</v>
      </c>
      <c r="J42" s="117">
        <v>2</v>
      </c>
      <c r="K42" s="148">
        <f>COUNTIF(L$5:AK$5,$D42)*4</f>
        <v>0</v>
      </c>
      <c r="L42" s="15">
        <v>0</v>
      </c>
      <c r="M42" s="16">
        <v>0</v>
      </c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>MAX(L42:AK42)</f>
        <v>0</v>
      </c>
      <c r="AM42" s="5">
        <f t="shared" si="6"/>
        <v>2</v>
      </c>
      <c r="AN42" s="94">
        <f t="shared" si="8"/>
        <v>0</v>
      </c>
      <c r="AO42" s="4">
        <f t="shared" si="8"/>
        <v>0</v>
      </c>
      <c r="AP42" s="4">
        <f t="shared" si="8"/>
        <v>0</v>
      </c>
      <c r="AQ42" s="4">
        <f t="shared" si="7"/>
        <v>0</v>
      </c>
      <c r="AR42" s="4">
        <f t="shared" si="7"/>
        <v>0</v>
      </c>
      <c r="AS42" s="4">
        <f t="shared" si="7"/>
        <v>0</v>
      </c>
      <c r="AT42" s="4">
        <f t="shared" si="7"/>
        <v>0</v>
      </c>
      <c r="AU42" s="4">
        <f t="shared" si="7"/>
        <v>0</v>
      </c>
      <c r="AV42" s="4">
        <f t="shared" si="7"/>
        <v>0</v>
      </c>
      <c r="AW42" s="4">
        <f t="shared" si="7"/>
        <v>0</v>
      </c>
      <c r="AX42" s="4">
        <f t="shared" si="7"/>
        <v>0</v>
      </c>
      <c r="AY42" s="4">
        <f t="shared" si="7"/>
        <v>0</v>
      </c>
      <c r="AZ42" s="4">
        <f t="shared" si="7"/>
        <v>0</v>
      </c>
      <c r="BA42" s="95">
        <f t="shared" si="7"/>
        <v>0</v>
      </c>
      <c r="BB42" s="96"/>
    </row>
    <row r="43" spans="1:54" s="97" customFormat="1" ht="24.75" customHeight="1">
      <c r="A43" s="39">
        <f t="shared" si="5"/>
        <v>38</v>
      </c>
      <c r="B43" s="51"/>
      <c r="C43" s="56"/>
      <c r="D43" s="57"/>
      <c r="E43" s="57"/>
      <c r="F43" s="58"/>
      <c r="G43" s="57"/>
      <c r="H43" s="39" t="str">
        <f>IF(COUNTA(AK43)&gt;0,IF(COUNTA(L43:AK43)&lt;classé,"Non","Oui"),"Non")</f>
        <v>Non</v>
      </c>
      <c r="I43" s="14">
        <f>SUM(L43:AK43)-SUM(AN43:BA43)+K43</f>
        <v>0</v>
      </c>
      <c r="J43" s="117"/>
      <c r="K43" s="148">
        <f>COUNTIF(L$5:AK$5,$D43)*4</f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>MAX(L43:AK43)</f>
        <v>0</v>
      </c>
      <c r="AM43" s="5">
        <f t="shared" si="6"/>
        <v>0</v>
      </c>
      <c r="AN43" s="94">
        <f t="shared" si="8"/>
        <v>0</v>
      </c>
      <c r="AO43" s="4">
        <f t="shared" si="8"/>
        <v>0</v>
      </c>
      <c r="AP43" s="4">
        <f t="shared" si="8"/>
        <v>0</v>
      </c>
      <c r="AQ43" s="4">
        <f t="shared" si="7"/>
        <v>0</v>
      </c>
      <c r="AR43" s="4">
        <f t="shared" si="7"/>
        <v>0</v>
      </c>
      <c r="AS43" s="4">
        <f t="shared" si="7"/>
        <v>0</v>
      </c>
      <c r="AT43" s="4">
        <f t="shared" si="7"/>
        <v>0</v>
      </c>
      <c r="AU43" s="4">
        <f t="shared" si="7"/>
        <v>0</v>
      </c>
      <c r="AV43" s="4">
        <f t="shared" si="7"/>
        <v>0</v>
      </c>
      <c r="AW43" s="4">
        <f t="shared" si="7"/>
        <v>0</v>
      </c>
      <c r="AX43" s="4">
        <f t="shared" si="7"/>
        <v>0</v>
      </c>
      <c r="AY43" s="4">
        <f t="shared" si="7"/>
        <v>0</v>
      </c>
      <c r="AZ43" s="4">
        <f t="shared" si="7"/>
        <v>0</v>
      </c>
      <c r="BA43" s="95">
        <f t="shared" si="7"/>
        <v>0</v>
      </c>
      <c r="BB43" s="96"/>
    </row>
    <row r="44" spans="1:54" s="97" customFormat="1" ht="24.75" customHeight="1">
      <c r="A44" s="39">
        <f t="shared" si="5"/>
        <v>39</v>
      </c>
      <c r="B44" s="51"/>
      <c r="C44" s="56"/>
      <c r="D44" s="57"/>
      <c r="E44" s="57"/>
      <c r="F44" s="58"/>
      <c r="G44" s="57"/>
      <c r="H44" s="39" t="str">
        <f>IF(COUNTA(AK44)&gt;0,IF(COUNTA(L44:AK44)&lt;classé,"Non","Oui"),"Non")</f>
        <v>Non</v>
      </c>
      <c r="I44" s="14">
        <f>SUM(L44:AK44)-SUM(AN44:BA44)+K44</f>
        <v>0</v>
      </c>
      <c r="J44" s="117"/>
      <c r="K44" s="148">
        <f>COUNTIF(L$5:AK$5,$D44)*4</f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>MAX(L44:AK44)</f>
        <v>0</v>
      </c>
      <c r="AM44" s="5">
        <f t="shared" si="6"/>
        <v>0</v>
      </c>
      <c r="AN44" s="94">
        <f t="shared" si="8"/>
        <v>0</v>
      </c>
      <c r="AO44" s="4">
        <f t="shared" si="8"/>
        <v>0</v>
      </c>
      <c r="AP44" s="4">
        <f t="shared" si="8"/>
        <v>0</v>
      </c>
      <c r="AQ44" s="4">
        <f t="shared" si="7"/>
        <v>0</v>
      </c>
      <c r="AR44" s="4">
        <f t="shared" si="7"/>
        <v>0</v>
      </c>
      <c r="AS44" s="4">
        <f t="shared" si="7"/>
        <v>0</v>
      </c>
      <c r="AT44" s="4">
        <f t="shared" si="7"/>
        <v>0</v>
      </c>
      <c r="AU44" s="4">
        <f t="shared" si="7"/>
        <v>0</v>
      </c>
      <c r="AV44" s="4">
        <f t="shared" si="7"/>
        <v>0</v>
      </c>
      <c r="AW44" s="4">
        <f t="shared" si="7"/>
        <v>0</v>
      </c>
      <c r="AX44" s="4">
        <f t="shared" si="7"/>
        <v>0</v>
      </c>
      <c r="AY44" s="4">
        <f t="shared" si="7"/>
        <v>0</v>
      </c>
      <c r="AZ44" s="4">
        <f t="shared" si="7"/>
        <v>0</v>
      </c>
      <c r="BA44" s="95">
        <f t="shared" si="7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2"/>
      <c r="H45" s="39" t="str">
        <f>IF(COUNTA(AK45)&gt;0,IF(COUNTA(L45:AK45)&lt;classé,"Non","Oui"),"Non")</f>
        <v>Non</v>
      </c>
      <c r="I45" s="14">
        <f>SUM(L45:AK45)-SUM(AN45:BA45)+K45</f>
        <v>0</v>
      </c>
      <c r="J45" s="117"/>
      <c r="K45" s="148">
        <f>COUNTIF(L$5:AK$5,$D45)*4</f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>MAX(L45:AK45)</f>
        <v>0</v>
      </c>
      <c r="AM45" s="5">
        <f t="shared" si="4"/>
        <v>0</v>
      </c>
      <c r="AN45" s="94">
        <f t="shared" si="3"/>
        <v>0</v>
      </c>
      <c r="AO45" s="4">
        <f t="shared" si="3"/>
        <v>0</v>
      </c>
      <c r="AP45" s="4">
        <f t="shared" si="3"/>
        <v>0</v>
      </c>
      <c r="AQ45" s="4">
        <f t="shared" si="3"/>
        <v>0</v>
      </c>
      <c r="AR45" s="4">
        <f t="shared" si="3"/>
        <v>0</v>
      </c>
      <c r="AS45" s="4">
        <f t="shared" si="3"/>
        <v>0</v>
      </c>
      <c r="AT45" s="4">
        <f t="shared" si="3"/>
        <v>0</v>
      </c>
      <c r="AU45" s="4">
        <f t="shared" si="3"/>
        <v>0</v>
      </c>
      <c r="AV45" s="4">
        <f t="shared" si="3"/>
        <v>0</v>
      </c>
      <c r="AW45" s="4">
        <f t="shared" si="3"/>
        <v>0</v>
      </c>
      <c r="AX45" s="4">
        <f t="shared" si="3"/>
        <v>0</v>
      </c>
      <c r="AY45" s="4">
        <f t="shared" si="3"/>
        <v>0</v>
      </c>
      <c r="AZ45" s="4">
        <f t="shared" si="3"/>
        <v>0</v>
      </c>
      <c r="BA45" s="95">
        <f t="shared" si="3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9"/>
      <c r="L46" s="87">
        <f>COUNT(L$6:L45)</f>
        <v>37</v>
      </c>
      <c r="M46" s="88">
        <v>0</v>
      </c>
      <c r="N46" s="89">
        <f>COUNT(N$6:N45)</f>
        <v>0</v>
      </c>
      <c r="O46" s="88">
        <f>COUNT(O$6:O45)</f>
        <v>0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5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9" t="s">
        <v>98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157</v>
      </c>
      <c r="M5" s="135"/>
      <c r="N5" s="134"/>
      <c r="O5" s="135"/>
      <c r="P5" s="134"/>
      <c r="Q5" s="135"/>
      <c r="R5" s="136"/>
      <c r="S5" s="135"/>
      <c r="T5" s="136"/>
      <c r="U5" s="135"/>
      <c r="V5" s="136"/>
      <c r="W5" s="135"/>
      <c r="X5" s="136"/>
      <c r="Y5" s="135"/>
      <c r="Z5" s="136"/>
      <c r="AA5" s="135"/>
      <c r="AB5" s="136"/>
      <c r="AC5" s="135"/>
      <c r="AD5" s="134"/>
      <c r="AE5" s="135"/>
      <c r="AF5" s="134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 t="s">
        <v>157</v>
      </c>
      <c r="E6" s="57"/>
      <c r="F6" s="58"/>
      <c r="G6" s="132" t="s">
        <v>49</v>
      </c>
      <c r="H6" s="39" t="str">
        <f>IF(COUNTA(AK6)&gt;0,IF(COUNTA(L6:AK6)&lt;classé,"Non","Oui"),"Non")</f>
        <v>Non</v>
      </c>
      <c r="I6" s="115">
        <f>SUM(L6:AK6)-SUM(AN6:BA6)+K6</f>
        <v>94</v>
      </c>
      <c r="J6" s="116"/>
      <c r="K6" s="148">
        <f>COUNTIF(L$5:AK$5,$D6)*4</f>
        <v>4</v>
      </c>
      <c r="L6" s="118">
        <v>40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>MAX(L6:AK6)</f>
        <v>50</v>
      </c>
      <c r="AM6" s="5">
        <f aca="true" t="shared" si="0" ref="AM6:AM35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35">A6+1</f>
        <v>2</v>
      </c>
      <c r="B7" s="51"/>
      <c r="C7" s="52"/>
      <c r="D7" s="57" t="s">
        <v>36</v>
      </c>
      <c r="E7" s="57"/>
      <c r="F7" s="58"/>
      <c r="G7" s="57" t="s">
        <v>48</v>
      </c>
      <c r="H7" s="39" t="str">
        <f>IF(COUNTA(AK7)&gt;0,IF(COUNTA(L7:AK7)&lt;classé,"Non","Oui"),"Non")</f>
        <v>Non</v>
      </c>
      <c r="I7" s="14">
        <f>SUM(L7:AK7)-SUM(AN7:BA7)+K7</f>
        <v>90</v>
      </c>
      <c r="J7" s="117"/>
      <c r="K7" s="148">
        <f>COUNTIF(L$5:AK$5,$D7)*4</f>
        <v>0</v>
      </c>
      <c r="L7" s="15">
        <v>50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50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6"/>
      <c r="D8" s="57" t="s">
        <v>156</v>
      </c>
      <c r="E8" s="57"/>
      <c r="F8" s="58"/>
      <c r="G8" s="57" t="s">
        <v>49</v>
      </c>
      <c r="H8" s="39" t="str">
        <f>IF(COUNTA(AK8)&gt;0,IF(COUNTA(L8:AK8)&lt;classé,"Non","Oui"),"Non")</f>
        <v>Non</v>
      </c>
      <c r="I8" s="14">
        <f>SUM(L8:AK8)-SUM(AN8:BA8)+K8</f>
        <v>64</v>
      </c>
      <c r="J8" s="117"/>
      <c r="K8" s="148">
        <f>COUNTIF(L$5:AK$5,$D8)*4</f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6"/>
      <c r="D9" s="57"/>
      <c r="E9" s="57"/>
      <c r="F9" s="58"/>
      <c r="G9" s="57"/>
      <c r="H9" s="39" t="str">
        <f>IF(COUNTA(AK9)&gt;0,IF(COUNTA(L9:AK9)&lt;classé,"Non","Oui"),"Non")</f>
        <v>Non</v>
      </c>
      <c r="I9" s="14">
        <f>SUM(L9:AK9)-SUM(AN9:BA9)+K9</f>
        <v>0</v>
      </c>
      <c r="J9" s="117"/>
      <c r="K9" s="148">
        <f>COUNTIF(L$5:AK$5,$D9)*4</f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0</v>
      </c>
      <c r="AM9" s="5">
        <f t="shared" si="0"/>
        <v>0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aca="true" t="shared" si="3" ref="A10:A15">A9+1</f>
        <v>5</v>
      </c>
      <c r="B10" s="51"/>
      <c r="C10" s="52"/>
      <c r="D10" s="57"/>
      <c r="E10" s="57"/>
      <c r="F10" s="58"/>
      <c r="G10" s="57"/>
      <c r="H10" s="39" t="str">
        <f>IF(COUNTA(AK10)&gt;0,IF(COUNTA(L10:AK10)&lt;classé,"Non","Oui"),"Non")</f>
        <v>Non</v>
      </c>
      <c r="I10" s="14">
        <f>SUM(L10:AK10)-SUM(AN10:BA10)+K10</f>
        <v>0</v>
      </c>
      <c r="J10" s="117"/>
      <c r="K10" s="148">
        <f>COUNTIF(L$5:AK$5,$D10)*4</f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0</v>
      </c>
      <c r="AM10" s="5">
        <f t="shared" si="0"/>
        <v>0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3"/>
        <v>6</v>
      </c>
      <c r="B11" s="51"/>
      <c r="C11" s="56"/>
      <c r="D11" s="57"/>
      <c r="E11" s="57"/>
      <c r="F11" s="58"/>
      <c r="G11" s="57"/>
      <c r="H11" s="39" t="str">
        <f>IF(COUNTA(AK11)&gt;0,IF(COUNTA(L11:AK11)&lt;classé,"Non","Oui"),"Non")</f>
        <v>Non</v>
      </c>
      <c r="I11" s="14">
        <f>SUM(L11:AK11)-SUM(AN11:BA11)+K11</f>
        <v>0</v>
      </c>
      <c r="J11" s="117"/>
      <c r="K11" s="148">
        <f>COUNTIF(L$5:AK$5,$D11)*4</f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0</v>
      </c>
      <c r="AM11" s="5">
        <f t="shared" si="0"/>
        <v>0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3"/>
        <v>7</v>
      </c>
      <c r="B12" s="51"/>
      <c r="C12" s="56"/>
      <c r="D12" s="57"/>
      <c r="E12" s="57"/>
      <c r="F12" s="58"/>
      <c r="G12" s="57"/>
      <c r="H12" s="39" t="str">
        <f>IF(COUNTA(AK12)&gt;0,IF(COUNTA(L12:AK12)&lt;classé,"Non","Oui"),"Non")</f>
        <v>Non</v>
      </c>
      <c r="I12" s="14">
        <f>SUM(L12:AK12)-SUM(AN12:BA12)+K12</f>
        <v>0</v>
      </c>
      <c r="J12" s="117"/>
      <c r="K12" s="148">
        <f>COUNTIF(L$5:AK$5,$D12)*4</f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0</v>
      </c>
      <c r="AM12" s="5">
        <f t="shared" si="0"/>
        <v>0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3"/>
        <v>8</v>
      </c>
      <c r="B13" s="51"/>
      <c r="C13" s="56"/>
      <c r="D13" s="57"/>
      <c r="E13" s="57"/>
      <c r="F13" s="58"/>
      <c r="G13" s="57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8">
        <f>COUNTIF(L$5:AK$5,$D13)*4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3"/>
        <v>9</v>
      </c>
      <c r="B14" s="51"/>
      <c r="C14" s="56"/>
      <c r="D14" s="57"/>
      <c r="E14" s="57"/>
      <c r="F14" s="58"/>
      <c r="G14" s="57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8">
        <f>COUNTIF(L$5:AK$5,$D14)*4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3"/>
        <v>10</v>
      </c>
      <c r="B15" s="51"/>
      <c r="C15" s="56"/>
      <c r="D15" s="57"/>
      <c r="E15" s="57"/>
      <c r="F15" s="58"/>
      <c r="G15" s="57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8">
        <f>COUNTIF(L$5:AK$5,$D15)*4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t="shared" si="0"/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62">
        <f t="shared" si="2"/>
        <v>11</v>
      </c>
      <c r="B16" s="51"/>
      <c r="C16" s="52"/>
      <c r="D16" s="57"/>
      <c r="E16" s="57"/>
      <c r="F16" s="58"/>
      <c r="G16" s="57"/>
      <c r="H16" s="39" t="str">
        <f>IF(COUNTA(AK16)&gt;0,IF(COUNTA(L16:AK16)&lt;classé,"Non","Oui"),"Non")</f>
        <v>Non</v>
      </c>
      <c r="I16" s="63">
        <f>SUM(L16:AK16)-SUM(AN16:BA16)+K16</f>
        <v>0</v>
      </c>
      <c r="J16" s="124"/>
      <c r="K16" s="148">
        <f>COUNTIF(L$5:AK$5,$D16)*4</f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0</v>
      </c>
      <c r="AM16" s="5">
        <f t="shared" si="0"/>
        <v>0</v>
      </c>
      <c r="AN16" s="94">
        <f aca="true" t="shared" si="4" ref="AN16:BA35">IF($AM16&gt;Nbcourse+AN$3-1-$J16,LARGE($L16:$AK16,Nbcourse+AN$3-$J16),0)</f>
        <v>0</v>
      </c>
      <c r="AO16" s="4">
        <f t="shared" si="4"/>
        <v>0</v>
      </c>
      <c r="AP16" s="4">
        <f t="shared" si="4"/>
        <v>0</v>
      </c>
      <c r="AQ16" s="4">
        <f t="shared" si="4"/>
        <v>0</v>
      </c>
      <c r="AR16" s="4">
        <f t="shared" si="4"/>
        <v>0</v>
      </c>
      <c r="AS16" s="4">
        <f t="shared" si="4"/>
        <v>0</v>
      </c>
      <c r="AT16" s="4">
        <f t="shared" si="4"/>
        <v>0</v>
      </c>
      <c r="AU16" s="4">
        <f t="shared" si="4"/>
        <v>0</v>
      </c>
      <c r="AV16" s="4">
        <f t="shared" si="4"/>
        <v>0</v>
      </c>
      <c r="AW16" s="4">
        <f t="shared" si="4"/>
        <v>0</v>
      </c>
      <c r="AX16" s="4">
        <f t="shared" si="4"/>
        <v>0</v>
      </c>
      <c r="AY16" s="4">
        <f t="shared" si="4"/>
        <v>0</v>
      </c>
      <c r="AZ16" s="4">
        <f t="shared" si="4"/>
        <v>0</v>
      </c>
      <c r="BA16" s="95">
        <f t="shared" si="4"/>
        <v>0</v>
      </c>
      <c r="BB16" s="96"/>
      <c r="BC16" s="96"/>
    </row>
    <row r="17" spans="1:55" s="97" customFormat="1" ht="24.75" customHeight="1">
      <c r="A17" s="39">
        <f t="shared" si="2"/>
        <v>12</v>
      </c>
      <c r="B17" s="51"/>
      <c r="C17" s="56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8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4"/>
        <v>0</v>
      </c>
      <c r="AO17" s="4">
        <f t="shared" si="4"/>
        <v>0</v>
      </c>
      <c r="AP17" s="4">
        <f t="shared" si="4"/>
        <v>0</v>
      </c>
      <c r="AQ17" s="4">
        <f t="shared" si="4"/>
        <v>0</v>
      </c>
      <c r="AR17" s="4">
        <f t="shared" si="4"/>
        <v>0</v>
      </c>
      <c r="AS17" s="4">
        <f t="shared" si="4"/>
        <v>0</v>
      </c>
      <c r="AT17" s="4">
        <f t="shared" si="4"/>
        <v>0</v>
      </c>
      <c r="AU17" s="4">
        <f t="shared" si="4"/>
        <v>0</v>
      </c>
      <c r="AV17" s="4">
        <f t="shared" si="4"/>
        <v>0</v>
      </c>
      <c r="AW17" s="4">
        <f t="shared" si="4"/>
        <v>0</v>
      </c>
      <c r="AX17" s="4">
        <f t="shared" si="4"/>
        <v>0</v>
      </c>
      <c r="AY17" s="4">
        <f t="shared" si="4"/>
        <v>0</v>
      </c>
      <c r="AZ17" s="4">
        <f t="shared" si="4"/>
        <v>0</v>
      </c>
      <c r="BA17" s="95">
        <f t="shared" si="4"/>
        <v>0</v>
      </c>
      <c r="BB17" s="96"/>
      <c r="BC17" s="96"/>
    </row>
    <row r="18" spans="1:55" s="97" customFormat="1" ht="24.75" customHeight="1">
      <c r="A18" s="39">
        <f t="shared" si="2"/>
        <v>13</v>
      </c>
      <c r="B18" s="51"/>
      <c r="C18" s="52"/>
      <c r="D18" s="8"/>
      <c r="E18" s="8"/>
      <c r="F18" s="53"/>
      <c r="G18" s="8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8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4"/>
        <v>0</v>
      </c>
      <c r="AO18" s="4">
        <f t="shared" si="4"/>
        <v>0</v>
      </c>
      <c r="AP18" s="4">
        <f t="shared" si="4"/>
        <v>0</v>
      </c>
      <c r="AQ18" s="4">
        <f t="shared" si="4"/>
        <v>0</v>
      </c>
      <c r="AR18" s="4">
        <f t="shared" si="4"/>
        <v>0</v>
      </c>
      <c r="AS18" s="4">
        <f t="shared" si="4"/>
        <v>0</v>
      </c>
      <c r="AT18" s="4">
        <f t="shared" si="4"/>
        <v>0</v>
      </c>
      <c r="AU18" s="4">
        <f t="shared" si="4"/>
        <v>0</v>
      </c>
      <c r="AV18" s="4">
        <f t="shared" si="4"/>
        <v>0</v>
      </c>
      <c r="AW18" s="4">
        <f t="shared" si="4"/>
        <v>0</v>
      </c>
      <c r="AX18" s="4">
        <f t="shared" si="4"/>
        <v>0</v>
      </c>
      <c r="AY18" s="4">
        <f t="shared" si="4"/>
        <v>0</v>
      </c>
      <c r="AZ18" s="4">
        <f t="shared" si="4"/>
        <v>0</v>
      </c>
      <c r="BA18" s="95">
        <f t="shared" si="4"/>
        <v>0</v>
      </c>
      <c r="BB18" s="96"/>
      <c r="BC18" s="96"/>
    </row>
    <row r="19" spans="1:55" s="97" customFormat="1" ht="24.75" customHeight="1">
      <c r="A19" s="39">
        <f t="shared" si="2"/>
        <v>14</v>
      </c>
      <c r="B19" s="51"/>
      <c r="C19" s="56"/>
      <c r="D19" s="8"/>
      <c r="E19" s="8"/>
      <c r="F19" s="53"/>
      <c r="G19" s="8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8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4"/>
        <v>0</v>
      </c>
      <c r="AO19" s="4">
        <f t="shared" si="4"/>
        <v>0</v>
      </c>
      <c r="AP19" s="4">
        <f t="shared" si="4"/>
        <v>0</v>
      </c>
      <c r="AQ19" s="4">
        <f t="shared" si="4"/>
        <v>0</v>
      </c>
      <c r="AR19" s="4">
        <f t="shared" si="4"/>
        <v>0</v>
      </c>
      <c r="AS19" s="4">
        <f t="shared" si="4"/>
        <v>0</v>
      </c>
      <c r="AT19" s="4">
        <f t="shared" si="4"/>
        <v>0</v>
      </c>
      <c r="AU19" s="4">
        <f t="shared" si="4"/>
        <v>0</v>
      </c>
      <c r="AV19" s="4">
        <f t="shared" si="4"/>
        <v>0</v>
      </c>
      <c r="AW19" s="4">
        <f t="shared" si="4"/>
        <v>0</v>
      </c>
      <c r="AX19" s="4">
        <f t="shared" si="4"/>
        <v>0</v>
      </c>
      <c r="AY19" s="4">
        <f t="shared" si="4"/>
        <v>0</v>
      </c>
      <c r="AZ19" s="4">
        <f t="shared" si="4"/>
        <v>0</v>
      </c>
      <c r="BA19" s="95">
        <f t="shared" si="4"/>
        <v>0</v>
      </c>
      <c r="BB19" s="96"/>
      <c r="BC19" s="96"/>
    </row>
    <row r="20" spans="1:55" s="97" customFormat="1" ht="24.75" customHeight="1">
      <c r="A20" s="39">
        <f t="shared" si="2"/>
        <v>15</v>
      </c>
      <c r="B20" s="51"/>
      <c r="C20" s="56"/>
      <c r="D20" s="57"/>
      <c r="E20" s="57"/>
      <c r="F20" s="58"/>
      <c r="G20" s="57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8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4"/>
        <v>0</v>
      </c>
      <c r="AO20" s="4">
        <f t="shared" si="4"/>
        <v>0</v>
      </c>
      <c r="AP20" s="4">
        <f t="shared" si="4"/>
        <v>0</v>
      </c>
      <c r="AQ20" s="4">
        <f t="shared" si="4"/>
        <v>0</v>
      </c>
      <c r="AR20" s="4">
        <f t="shared" si="4"/>
        <v>0</v>
      </c>
      <c r="AS20" s="4">
        <f t="shared" si="4"/>
        <v>0</v>
      </c>
      <c r="AT20" s="4">
        <f t="shared" si="4"/>
        <v>0</v>
      </c>
      <c r="AU20" s="4">
        <f t="shared" si="4"/>
        <v>0</v>
      </c>
      <c r="AV20" s="4">
        <f t="shared" si="4"/>
        <v>0</v>
      </c>
      <c r="AW20" s="4">
        <f t="shared" si="4"/>
        <v>0</v>
      </c>
      <c r="AX20" s="4">
        <f t="shared" si="4"/>
        <v>0</v>
      </c>
      <c r="AY20" s="4">
        <f t="shared" si="4"/>
        <v>0</v>
      </c>
      <c r="AZ20" s="4">
        <f t="shared" si="4"/>
        <v>0</v>
      </c>
      <c r="BA20" s="95">
        <f t="shared" si="4"/>
        <v>0</v>
      </c>
      <c r="BB20" s="96"/>
      <c r="BC20" s="96"/>
    </row>
    <row r="21" spans="1:55" s="97" customFormat="1" ht="24.75" customHeight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8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4"/>
        <v>0</v>
      </c>
      <c r="AO21" s="4">
        <f t="shared" si="4"/>
        <v>0</v>
      </c>
      <c r="AP21" s="4">
        <f t="shared" si="4"/>
        <v>0</v>
      </c>
      <c r="AQ21" s="4">
        <f t="shared" si="4"/>
        <v>0</v>
      </c>
      <c r="AR21" s="4">
        <f t="shared" si="4"/>
        <v>0</v>
      </c>
      <c r="AS21" s="4">
        <f t="shared" si="4"/>
        <v>0</v>
      </c>
      <c r="AT21" s="4">
        <f t="shared" si="4"/>
        <v>0</v>
      </c>
      <c r="AU21" s="4">
        <f t="shared" si="4"/>
        <v>0</v>
      </c>
      <c r="AV21" s="4">
        <f t="shared" si="4"/>
        <v>0</v>
      </c>
      <c r="AW21" s="4">
        <f t="shared" si="4"/>
        <v>0</v>
      </c>
      <c r="AX21" s="4">
        <f t="shared" si="4"/>
        <v>0</v>
      </c>
      <c r="AY21" s="4">
        <f t="shared" si="4"/>
        <v>0</v>
      </c>
      <c r="AZ21" s="4">
        <f t="shared" si="4"/>
        <v>0</v>
      </c>
      <c r="BA21" s="95">
        <f t="shared" si="4"/>
        <v>0</v>
      </c>
      <c r="BB21" s="96"/>
      <c r="BC21" s="96"/>
    </row>
    <row r="22" spans="1:55" s="97" customFormat="1" ht="24.75" customHeight="1">
      <c r="A22" s="39">
        <f t="shared" si="2"/>
        <v>17</v>
      </c>
      <c r="B22" s="51"/>
      <c r="C22" s="56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8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4"/>
        <v>0</v>
      </c>
      <c r="AO22" s="4">
        <f t="shared" si="4"/>
        <v>0</v>
      </c>
      <c r="AP22" s="4">
        <f t="shared" si="4"/>
        <v>0</v>
      </c>
      <c r="AQ22" s="4">
        <f t="shared" si="4"/>
        <v>0</v>
      </c>
      <c r="AR22" s="4">
        <f t="shared" si="4"/>
        <v>0</v>
      </c>
      <c r="AS22" s="4">
        <f t="shared" si="4"/>
        <v>0</v>
      </c>
      <c r="AT22" s="4">
        <f t="shared" si="4"/>
        <v>0</v>
      </c>
      <c r="AU22" s="4">
        <f t="shared" si="4"/>
        <v>0</v>
      </c>
      <c r="AV22" s="4">
        <f t="shared" si="4"/>
        <v>0</v>
      </c>
      <c r="AW22" s="4">
        <f t="shared" si="4"/>
        <v>0</v>
      </c>
      <c r="AX22" s="4">
        <f t="shared" si="4"/>
        <v>0</v>
      </c>
      <c r="AY22" s="4">
        <f t="shared" si="4"/>
        <v>0</v>
      </c>
      <c r="AZ22" s="4">
        <f t="shared" si="4"/>
        <v>0</v>
      </c>
      <c r="BA22" s="95">
        <f t="shared" si="4"/>
        <v>0</v>
      </c>
      <c r="BB22" s="96"/>
      <c r="BC22" s="96"/>
    </row>
    <row r="23" spans="1:55" s="97" customFormat="1" ht="24.75" customHeight="1">
      <c r="A23" s="39">
        <f t="shared" si="2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8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4"/>
        <v>0</v>
      </c>
      <c r="AO23" s="4">
        <f t="shared" si="4"/>
        <v>0</v>
      </c>
      <c r="AP23" s="4">
        <f t="shared" si="4"/>
        <v>0</v>
      </c>
      <c r="AQ23" s="4">
        <f t="shared" si="4"/>
        <v>0</v>
      </c>
      <c r="AR23" s="4">
        <f t="shared" si="4"/>
        <v>0</v>
      </c>
      <c r="AS23" s="4">
        <f t="shared" si="4"/>
        <v>0</v>
      </c>
      <c r="AT23" s="4">
        <f t="shared" si="4"/>
        <v>0</v>
      </c>
      <c r="AU23" s="4">
        <f t="shared" si="4"/>
        <v>0</v>
      </c>
      <c r="AV23" s="4">
        <f t="shared" si="4"/>
        <v>0</v>
      </c>
      <c r="AW23" s="4">
        <f t="shared" si="4"/>
        <v>0</v>
      </c>
      <c r="AX23" s="4">
        <f t="shared" si="4"/>
        <v>0</v>
      </c>
      <c r="AY23" s="4">
        <f t="shared" si="4"/>
        <v>0</v>
      </c>
      <c r="AZ23" s="4">
        <f t="shared" si="4"/>
        <v>0</v>
      </c>
      <c r="BA23" s="95">
        <f t="shared" si="4"/>
        <v>0</v>
      </c>
      <c r="BB23" s="96"/>
      <c r="BC23" s="96"/>
    </row>
    <row r="24" spans="1:55" s="97" customFormat="1" ht="24.75" customHeight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8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4"/>
        <v>0</v>
      </c>
      <c r="AO24" s="4">
        <f t="shared" si="4"/>
        <v>0</v>
      </c>
      <c r="AP24" s="4">
        <f t="shared" si="4"/>
        <v>0</v>
      </c>
      <c r="AQ24" s="4">
        <f t="shared" si="4"/>
        <v>0</v>
      </c>
      <c r="AR24" s="4">
        <f t="shared" si="4"/>
        <v>0</v>
      </c>
      <c r="AS24" s="4">
        <f t="shared" si="4"/>
        <v>0</v>
      </c>
      <c r="AT24" s="4">
        <f t="shared" si="4"/>
        <v>0</v>
      </c>
      <c r="AU24" s="4">
        <f t="shared" si="4"/>
        <v>0</v>
      </c>
      <c r="AV24" s="4">
        <f t="shared" si="4"/>
        <v>0</v>
      </c>
      <c r="AW24" s="4">
        <f t="shared" si="4"/>
        <v>0</v>
      </c>
      <c r="AX24" s="4">
        <f t="shared" si="4"/>
        <v>0</v>
      </c>
      <c r="AY24" s="4">
        <f t="shared" si="4"/>
        <v>0</v>
      </c>
      <c r="AZ24" s="4">
        <f t="shared" si="4"/>
        <v>0</v>
      </c>
      <c r="BA24" s="95">
        <f t="shared" si="4"/>
        <v>0</v>
      </c>
      <c r="BB24" s="96"/>
      <c r="BC24" s="96"/>
    </row>
    <row r="25" spans="1:55" s="97" customFormat="1" ht="24.75" customHeight="1">
      <c r="A25" s="39">
        <f t="shared" si="2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8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5" ref="AM25:AM34">COUNTA(L25:AK25)</f>
        <v>0</v>
      </c>
      <c r="AN25" s="94">
        <f t="shared" si="4"/>
        <v>0</v>
      </c>
      <c r="AO25" s="4">
        <f t="shared" si="4"/>
        <v>0</v>
      </c>
      <c r="AP25" s="4">
        <f t="shared" si="4"/>
        <v>0</v>
      </c>
      <c r="AQ25" s="4">
        <f t="shared" si="4"/>
        <v>0</v>
      </c>
      <c r="AR25" s="4">
        <f t="shared" si="4"/>
        <v>0</v>
      </c>
      <c r="AS25" s="4">
        <f t="shared" si="4"/>
        <v>0</v>
      </c>
      <c r="AT25" s="4">
        <f t="shared" si="4"/>
        <v>0</v>
      </c>
      <c r="AU25" s="4">
        <f t="shared" si="4"/>
        <v>0</v>
      </c>
      <c r="AV25" s="4">
        <f t="shared" si="4"/>
        <v>0</v>
      </c>
      <c r="AW25" s="4">
        <f t="shared" si="4"/>
        <v>0</v>
      </c>
      <c r="AX25" s="4">
        <f t="shared" si="4"/>
        <v>0</v>
      </c>
      <c r="AY25" s="4">
        <f t="shared" si="4"/>
        <v>0</v>
      </c>
      <c r="AZ25" s="4">
        <f t="shared" si="4"/>
        <v>0</v>
      </c>
      <c r="BA25" s="95">
        <f t="shared" si="4"/>
        <v>0</v>
      </c>
      <c r="BB25" s="96"/>
      <c r="BC25" s="96"/>
    </row>
    <row r="26" spans="1:55" s="97" customFormat="1" ht="24.75" customHeight="1">
      <c r="A26" s="39">
        <f t="shared" si="2"/>
        <v>21</v>
      </c>
      <c r="B26" s="51"/>
      <c r="C26" s="56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8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5"/>
        <v>0</v>
      </c>
      <c r="AN26" s="94">
        <f t="shared" si="4"/>
        <v>0</v>
      </c>
      <c r="AO26" s="4">
        <f t="shared" si="4"/>
        <v>0</v>
      </c>
      <c r="AP26" s="4">
        <f t="shared" si="4"/>
        <v>0</v>
      </c>
      <c r="AQ26" s="4">
        <f t="shared" si="4"/>
        <v>0</v>
      </c>
      <c r="AR26" s="4">
        <f t="shared" si="4"/>
        <v>0</v>
      </c>
      <c r="AS26" s="4">
        <f t="shared" si="4"/>
        <v>0</v>
      </c>
      <c r="AT26" s="4">
        <f t="shared" si="4"/>
        <v>0</v>
      </c>
      <c r="AU26" s="4">
        <f t="shared" si="4"/>
        <v>0</v>
      </c>
      <c r="AV26" s="4">
        <f t="shared" si="4"/>
        <v>0</v>
      </c>
      <c r="AW26" s="4">
        <f t="shared" si="4"/>
        <v>0</v>
      </c>
      <c r="AX26" s="4">
        <f t="shared" si="4"/>
        <v>0</v>
      </c>
      <c r="AY26" s="4">
        <f t="shared" si="4"/>
        <v>0</v>
      </c>
      <c r="AZ26" s="4">
        <f t="shared" si="4"/>
        <v>0</v>
      </c>
      <c r="BA26" s="95">
        <f t="shared" si="4"/>
        <v>0</v>
      </c>
      <c r="BB26" s="96"/>
      <c r="BC26" s="96"/>
    </row>
    <row r="27" spans="1:55" s="97" customFormat="1" ht="24.7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5"/>
        <v>0</v>
      </c>
      <c r="AN27" s="94">
        <f t="shared" si="4"/>
        <v>0</v>
      </c>
      <c r="AO27" s="4">
        <f t="shared" si="4"/>
        <v>0</v>
      </c>
      <c r="AP27" s="4">
        <f t="shared" si="4"/>
        <v>0</v>
      </c>
      <c r="AQ27" s="4">
        <f t="shared" si="4"/>
        <v>0</v>
      </c>
      <c r="AR27" s="4">
        <f t="shared" si="4"/>
        <v>0</v>
      </c>
      <c r="AS27" s="4">
        <f t="shared" si="4"/>
        <v>0</v>
      </c>
      <c r="AT27" s="4">
        <f t="shared" si="4"/>
        <v>0</v>
      </c>
      <c r="AU27" s="4">
        <f t="shared" si="4"/>
        <v>0</v>
      </c>
      <c r="AV27" s="4">
        <f t="shared" si="4"/>
        <v>0</v>
      </c>
      <c r="AW27" s="4">
        <f t="shared" si="4"/>
        <v>0</v>
      </c>
      <c r="AX27" s="4">
        <f t="shared" si="4"/>
        <v>0</v>
      </c>
      <c r="AY27" s="4">
        <f t="shared" si="4"/>
        <v>0</v>
      </c>
      <c r="AZ27" s="4">
        <f t="shared" si="4"/>
        <v>0</v>
      </c>
      <c r="BA27" s="95">
        <f t="shared" si="4"/>
        <v>0</v>
      </c>
      <c r="BB27" s="96"/>
      <c r="BC27" s="96"/>
    </row>
    <row r="28" spans="1:55" s="97" customFormat="1" ht="24.75" customHeight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5"/>
        <v>0</v>
      </c>
      <c r="AN28" s="94">
        <f t="shared" si="4"/>
        <v>0</v>
      </c>
      <c r="AO28" s="4">
        <f t="shared" si="4"/>
        <v>0</v>
      </c>
      <c r="AP28" s="4">
        <f t="shared" si="4"/>
        <v>0</v>
      </c>
      <c r="AQ28" s="4">
        <f t="shared" si="4"/>
        <v>0</v>
      </c>
      <c r="AR28" s="4">
        <f t="shared" si="4"/>
        <v>0</v>
      </c>
      <c r="AS28" s="4">
        <f t="shared" si="4"/>
        <v>0</v>
      </c>
      <c r="AT28" s="4">
        <f t="shared" si="4"/>
        <v>0</v>
      </c>
      <c r="AU28" s="4">
        <f t="shared" si="4"/>
        <v>0</v>
      </c>
      <c r="AV28" s="4">
        <f t="shared" si="4"/>
        <v>0</v>
      </c>
      <c r="AW28" s="4">
        <f t="shared" si="4"/>
        <v>0</v>
      </c>
      <c r="AX28" s="4">
        <f t="shared" si="4"/>
        <v>0</v>
      </c>
      <c r="AY28" s="4">
        <f t="shared" si="4"/>
        <v>0</v>
      </c>
      <c r="AZ28" s="4">
        <f t="shared" si="4"/>
        <v>0</v>
      </c>
      <c r="BA28" s="95">
        <f t="shared" si="4"/>
        <v>0</v>
      </c>
      <c r="BB28" s="96"/>
      <c r="BC28" s="96"/>
    </row>
    <row r="29" spans="1:55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5"/>
        <v>0</v>
      </c>
      <c r="AN29" s="94">
        <f t="shared" si="4"/>
        <v>0</v>
      </c>
      <c r="AO29" s="4">
        <f t="shared" si="4"/>
        <v>0</v>
      </c>
      <c r="AP29" s="4">
        <f t="shared" si="4"/>
        <v>0</v>
      </c>
      <c r="AQ29" s="4">
        <f t="shared" si="4"/>
        <v>0</v>
      </c>
      <c r="AR29" s="4">
        <f t="shared" si="4"/>
        <v>0</v>
      </c>
      <c r="AS29" s="4">
        <f t="shared" si="4"/>
        <v>0</v>
      </c>
      <c r="AT29" s="4">
        <f t="shared" si="4"/>
        <v>0</v>
      </c>
      <c r="AU29" s="4">
        <f t="shared" si="4"/>
        <v>0</v>
      </c>
      <c r="AV29" s="4">
        <f t="shared" si="4"/>
        <v>0</v>
      </c>
      <c r="AW29" s="4">
        <f t="shared" si="4"/>
        <v>0</v>
      </c>
      <c r="AX29" s="4">
        <f t="shared" si="4"/>
        <v>0</v>
      </c>
      <c r="AY29" s="4">
        <f t="shared" si="4"/>
        <v>0</v>
      </c>
      <c r="AZ29" s="4">
        <f t="shared" si="4"/>
        <v>0</v>
      </c>
      <c r="BA29" s="95">
        <f t="shared" si="4"/>
        <v>0</v>
      </c>
      <c r="BB29" s="96"/>
      <c r="BC29" s="96"/>
    </row>
    <row r="30" spans="1:55" s="97" customFormat="1" ht="24.75" customHeight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5"/>
        <v>0</v>
      </c>
      <c r="AN30" s="94">
        <f t="shared" si="4"/>
        <v>0</v>
      </c>
      <c r="AO30" s="4">
        <f t="shared" si="4"/>
        <v>0</v>
      </c>
      <c r="AP30" s="4">
        <f t="shared" si="4"/>
        <v>0</v>
      </c>
      <c r="AQ30" s="4">
        <f t="shared" si="4"/>
        <v>0</v>
      </c>
      <c r="AR30" s="4">
        <f t="shared" si="4"/>
        <v>0</v>
      </c>
      <c r="AS30" s="4">
        <f t="shared" si="4"/>
        <v>0</v>
      </c>
      <c r="AT30" s="4">
        <f t="shared" si="4"/>
        <v>0</v>
      </c>
      <c r="AU30" s="4">
        <f t="shared" si="4"/>
        <v>0</v>
      </c>
      <c r="AV30" s="4">
        <f t="shared" si="4"/>
        <v>0</v>
      </c>
      <c r="AW30" s="4">
        <f t="shared" si="4"/>
        <v>0</v>
      </c>
      <c r="AX30" s="4">
        <f t="shared" si="4"/>
        <v>0</v>
      </c>
      <c r="AY30" s="4">
        <f t="shared" si="4"/>
        <v>0</v>
      </c>
      <c r="AZ30" s="4">
        <f t="shared" si="4"/>
        <v>0</v>
      </c>
      <c r="BA30" s="95">
        <f t="shared" si="4"/>
        <v>0</v>
      </c>
      <c r="BB30" s="96"/>
      <c r="BC30" s="96"/>
    </row>
    <row r="31" spans="1:55" s="97" customFormat="1" ht="24.75" customHeight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5"/>
        <v>0</v>
      </c>
      <c r="AN31" s="94">
        <f t="shared" si="4"/>
        <v>0</v>
      </c>
      <c r="AO31" s="4">
        <f t="shared" si="4"/>
        <v>0</v>
      </c>
      <c r="AP31" s="4">
        <f t="shared" si="4"/>
        <v>0</v>
      </c>
      <c r="AQ31" s="4">
        <f t="shared" si="4"/>
        <v>0</v>
      </c>
      <c r="AR31" s="4">
        <f t="shared" si="4"/>
        <v>0</v>
      </c>
      <c r="AS31" s="4">
        <f t="shared" si="4"/>
        <v>0</v>
      </c>
      <c r="AT31" s="4">
        <f t="shared" si="4"/>
        <v>0</v>
      </c>
      <c r="AU31" s="4">
        <f t="shared" si="4"/>
        <v>0</v>
      </c>
      <c r="AV31" s="4">
        <f t="shared" si="4"/>
        <v>0</v>
      </c>
      <c r="AW31" s="4">
        <f t="shared" si="4"/>
        <v>0</v>
      </c>
      <c r="AX31" s="4">
        <f t="shared" si="4"/>
        <v>0</v>
      </c>
      <c r="AY31" s="4">
        <f t="shared" si="4"/>
        <v>0</v>
      </c>
      <c r="AZ31" s="4">
        <f t="shared" si="4"/>
        <v>0</v>
      </c>
      <c r="BA31" s="95">
        <f t="shared" si="4"/>
        <v>0</v>
      </c>
      <c r="BB31" s="96"/>
      <c r="BC31" s="96"/>
    </row>
    <row r="32" spans="1:55" s="97" customFormat="1" ht="24.75" customHeight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5"/>
        <v>0</v>
      </c>
      <c r="AN32" s="94">
        <f t="shared" si="4"/>
        <v>0</v>
      </c>
      <c r="AO32" s="4">
        <f t="shared" si="4"/>
        <v>0</v>
      </c>
      <c r="AP32" s="4">
        <f t="shared" si="4"/>
        <v>0</v>
      </c>
      <c r="AQ32" s="4">
        <f t="shared" si="4"/>
        <v>0</v>
      </c>
      <c r="AR32" s="4">
        <f t="shared" si="4"/>
        <v>0</v>
      </c>
      <c r="AS32" s="4">
        <f t="shared" si="4"/>
        <v>0</v>
      </c>
      <c r="AT32" s="4">
        <f t="shared" si="4"/>
        <v>0</v>
      </c>
      <c r="AU32" s="4">
        <f t="shared" si="4"/>
        <v>0</v>
      </c>
      <c r="AV32" s="4">
        <f t="shared" si="4"/>
        <v>0</v>
      </c>
      <c r="AW32" s="4">
        <f t="shared" si="4"/>
        <v>0</v>
      </c>
      <c r="AX32" s="4">
        <f t="shared" si="4"/>
        <v>0</v>
      </c>
      <c r="AY32" s="4">
        <f t="shared" si="4"/>
        <v>0</v>
      </c>
      <c r="AZ32" s="4">
        <f t="shared" si="4"/>
        <v>0</v>
      </c>
      <c r="BA32" s="95">
        <f t="shared" si="4"/>
        <v>0</v>
      </c>
      <c r="BB32" s="96"/>
      <c r="BC32" s="96"/>
    </row>
    <row r="33" spans="1:55" s="97" customFormat="1" ht="24.75" customHeight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5"/>
        <v>0</v>
      </c>
      <c r="AN33" s="94">
        <f t="shared" si="4"/>
        <v>0</v>
      </c>
      <c r="AO33" s="4">
        <f t="shared" si="4"/>
        <v>0</v>
      </c>
      <c r="AP33" s="4">
        <f t="shared" si="4"/>
        <v>0</v>
      </c>
      <c r="AQ33" s="4">
        <f aca="true" t="shared" si="6" ref="AQ33:BA33">IF($AM33&gt;Nbcourse+AQ$3-1-$J33,LARGE($L33:$AK33,Nbcourse+AQ$3-$J33),0)</f>
        <v>0</v>
      </c>
      <c r="AR33" s="4">
        <f t="shared" si="6"/>
        <v>0</v>
      </c>
      <c r="AS33" s="4">
        <f t="shared" si="6"/>
        <v>0</v>
      </c>
      <c r="AT33" s="4">
        <f t="shared" si="6"/>
        <v>0</v>
      </c>
      <c r="AU33" s="4">
        <f t="shared" si="6"/>
        <v>0</v>
      </c>
      <c r="AV33" s="4">
        <f t="shared" si="6"/>
        <v>0</v>
      </c>
      <c r="AW33" s="4">
        <f t="shared" si="6"/>
        <v>0</v>
      </c>
      <c r="AX33" s="4">
        <f t="shared" si="6"/>
        <v>0</v>
      </c>
      <c r="AY33" s="4">
        <f t="shared" si="6"/>
        <v>0</v>
      </c>
      <c r="AZ33" s="4">
        <f t="shared" si="6"/>
        <v>0</v>
      </c>
      <c r="BA33" s="95">
        <f t="shared" si="6"/>
        <v>0</v>
      </c>
      <c r="BB33" s="96"/>
      <c r="BC33" s="96"/>
    </row>
    <row r="34" spans="1:55" s="97" customFormat="1" ht="24.75" customHeight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5"/>
        <v>0</v>
      </c>
      <c r="AN34" s="94">
        <f aca="true" t="shared" si="7" ref="AN34:BA34">IF($AM34&gt;Nbcourse+AN$3-1-$J34,LARGE($L34:$AK34,Nbcourse+AN$3-$J34),0)</f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  <c r="BC34" s="96"/>
    </row>
    <row r="35" spans="1:55" s="97" customFormat="1" ht="24.75" customHeight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0"/>
        <v>0</v>
      </c>
      <c r="AN35" s="94">
        <f t="shared" si="4"/>
        <v>0</v>
      </c>
      <c r="AO35" s="4">
        <f t="shared" si="4"/>
        <v>0</v>
      </c>
      <c r="AP35" s="4">
        <f t="shared" si="4"/>
        <v>0</v>
      </c>
      <c r="AQ35" s="4">
        <f t="shared" si="4"/>
        <v>0</v>
      </c>
      <c r="AR35" s="4">
        <f t="shared" si="4"/>
        <v>0</v>
      </c>
      <c r="AS35" s="4">
        <f t="shared" si="4"/>
        <v>0</v>
      </c>
      <c r="AT35" s="4">
        <f t="shared" si="4"/>
        <v>0</v>
      </c>
      <c r="AU35" s="4">
        <f t="shared" si="4"/>
        <v>0</v>
      </c>
      <c r="AV35" s="4">
        <f t="shared" si="4"/>
        <v>0</v>
      </c>
      <c r="AW35" s="4">
        <f t="shared" si="4"/>
        <v>0</v>
      </c>
      <c r="AX35" s="4">
        <f t="shared" si="4"/>
        <v>0</v>
      </c>
      <c r="AY35" s="4">
        <f t="shared" si="4"/>
        <v>0</v>
      </c>
      <c r="AZ35" s="4">
        <f t="shared" si="4"/>
        <v>0</v>
      </c>
      <c r="BA35" s="95">
        <f t="shared" si="4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3</v>
      </c>
      <c r="M36" s="88">
        <f>COUNT(M$6:M35)</f>
        <v>3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50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79</v>
      </c>
      <c r="M5" s="135"/>
      <c r="N5" s="136"/>
      <c r="O5" s="135"/>
      <c r="P5" s="134"/>
      <c r="Q5" s="135"/>
      <c r="R5" s="136"/>
      <c r="S5" s="135"/>
      <c r="T5" s="136"/>
      <c r="U5" s="135"/>
      <c r="V5" s="136"/>
      <c r="W5" s="135"/>
      <c r="X5" s="136"/>
      <c r="Y5" s="135"/>
      <c r="Z5" s="136"/>
      <c r="AA5" s="135"/>
      <c r="AB5" s="134"/>
      <c r="AC5" s="135"/>
      <c r="AD5" s="134"/>
      <c r="AE5" s="135"/>
      <c r="AF5" s="134"/>
      <c r="AG5" s="135"/>
      <c r="AH5" s="134"/>
      <c r="AI5" s="135"/>
      <c r="AJ5" s="134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79</v>
      </c>
      <c r="E6" s="113"/>
      <c r="F6" s="114"/>
      <c r="G6" s="113" t="s">
        <v>49</v>
      </c>
      <c r="H6" s="39" t="str">
        <f>IF(COUNTA(AK6)&gt;0,IF(COUNTA(L6:AK6)&lt;classé,"Non","Oui"),"Non")</f>
        <v>Non</v>
      </c>
      <c r="I6" s="115">
        <f>SUM(L6:AK6)-SUM(AN6:BA6)+K6</f>
        <v>104</v>
      </c>
      <c r="J6" s="116"/>
      <c r="K6" s="148">
        <f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>MAX(L6:AK6)</f>
        <v>50</v>
      </c>
      <c r="AM6" s="5">
        <f aca="true" t="shared" si="0" ref="AM6:AM27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18">A6+1</f>
        <v>2</v>
      </c>
      <c r="B7" s="51"/>
      <c r="C7" s="52"/>
      <c r="D7" s="57" t="s">
        <v>162</v>
      </c>
      <c r="E7" s="57"/>
      <c r="F7" s="58"/>
      <c r="G7" s="57" t="s">
        <v>46</v>
      </c>
      <c r="H7" s="39" t="str">
        <f>IF(COUNTA(AK7)&gt;0,IF(COUNTA(L7:AK7)&lt;classé,"Non","Oui"),"Non")</f>
        <v>Non</v>
      </c>
      <c r="I7" s="14">
        <f>SUM(L7:AK7)-SUM(AN7:BA7)+K7</f>
        <v>80</v>
      </c>
      <c r="J7" s="117"/>
      <c r="K7" s="148">
        <f>COUNTIF(L$5:AK$5,$D7)*4</f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2"/>
      <c r="D8" s="57" t="s">
        <v>159</v>
      </c>
      <c r="E8" s="57"/>
      <c r="F8" s="58"/>
      <c r="G8" s="57" t="s">
        <v>141</v>
      </c>
      <c r="H8" s="39" t="str">
        <f>IF(COUNTA(AK8)&gt;0,IF(COUNTA(L8:AK8)&lt;classé,"Non","Oui"),"Non")</f>
        <v>Non</v>
      </c>
      <c r="I8" s="14">
        <f>SUM(L8:AK8)-SUM(AN8:BA8)+K8</f>
        <v>64</v>
      </c>
      <c r="J8" s="117"/>
      <c r="K8" s="148">
        <f>COUNTIF(L$5:AK$5,$D8)*4</f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2"/>
      <c r="D9" s="57" t="s">
        <v>158</v>
      </c>
      <c r="E9" s="57"/>
      <c r="F9" s="58"/>
      <c r="G9" s="57" t="s">
        <v>46</v>
      </c>
      <c r="H9" s="39" t="str">
        <f>IF(COUNTA(AK9)&gt;0,IF(COUNTA(L9:AK9)&lt;classé,"Non","Oui"),"Non")</f>
        <v>Non</v>
      </c>
      <c r="I9" s="14">
        <f>SUM(L9:AK9)-SUM(AN9:BA9)+K9</f>
        <v>46</v>
      </c>
      <c r="J9" s="117"/>
      <c r="K9" s="148">
        <f>COUNTIF(L$5:AK$5,$D9)*4</f>
        <v>0</v>
      </c>
      <c r="L9" s="15">
        <v>20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26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2.5" customHeight="1">
      <c r="A10" s="39">
        <f t="shared" si="2"/>
        <v>5</v>
      </c>
      <c r="B10" s="51"/>
      <c r="C10" s="56"/>
      <c r="D10" s="57" t="s">
        <v>160</v>
      </c>
      <c r="E10" s="57"/>
      <c r="F10" s="58"/>
      <c r="G10" s="57" t="s">
        <v>161</v>
      </c>
      <c r="H10" s="39" t="str">
        <f>IF(COUNTA(AK10)&gt;0,IF(COUNTA(L10:AK10)&lt;classé,"Non","Oui"),"Non")</f>
        <v>Non</v>
      </c>
      <c r="I10" s="14">
        <f>SUM(L10:AK10)-SUM(AN10:BA10)+K10</f>
        <v>46</v>
      </c>
      <c r="J10" s="117"/>
      <c r="K10" s="148">
        <f>COUNTIF(L$5:AK$5,$D10)*4</f>
        <v>0</v>
      </c>
      <c r="L10" s="15">
        <v>26</v>
      </c>
      <c r="M10" s="16">
        <v>20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26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2"/>
        <v>6</v>
      </c>
      <c r="B11" s="51"/>
      <c r="C11" s="52"/>
      <c r="D11" s="57" t="s">
        <v>163</v>
      </c>
      <c r="E11" s="57"/>
      <c r="F11" s="58"/>
      <c r="G11" s="56" t="s">
        <v>46</v>
      </c>
      <c r="H11" s="39" t="str">
        <f>IF(COUNTA(AK11)&gt;0,IF(COUNTA(L11:AK11)&lt;classé,"Non","Oui"),"Non")</f>
        <v>Non</v>
      </c>
      <c r="I11" s="14">
        <f>SUM(L11:AK11)-SUM(AN11:BA11)+K11</f>
        <v>44</v>
      </c>
      <c r="J11" s="117"/>
      <c r="K11" s="148">
        <f>COUNTIF(L$5:AK$5,$D11)*4</f>
        <v>0</v>
      </c>
      <c r="L11" s="15">
        <v>22</v>
      </c>
      <c r="M11" s="16">
        <v>22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22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2"/>
        <v>7</v>
      </c>
      <c r="B12" s="51"/>
      <c r="C12" s="52"/>
      <c r="D12" s="57"/>
      <c r="E12" s="57"/>
      <c r="F12" s="58"/>
      <c r="G12" s="57"/>
      <c r="H12" s="39" t="str">
        <f>IF(COUNTA(AK12)&gt;0,IF(COUNTA(L12:AK12)&lt;classé,"Non","Oui"),"Non")</f>
        <v>Non</v>
      </c>
      <c r="I12" s="14">
        <f>SUM(L12:AK12)-SUM(AN12:BA12)+K12</f>
        <v>0</v>
      </c>
      <c r="J12" s="117"/>
      <c r="K12" s="148">
        <f>COUNTIF(L$5:AK$5,$D12)*4</f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0</v>
      </c>
      <c r="AM12" s="5">
        <f t="shared" si="0"/>
        <v>0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2"/>
        <v>8</v>
      </c>
      <c r="B13" s="51"/>
      <c r="C13" s="52"/>
      <c r="D13" s="57"/>
      <c r="E13" s="57"/>
      <c r="F13" s="58"/>
      <c r="G13" s="57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8">
        <f>COUNTIF(L$5:AK$5,$D13)*4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2"/>
        <v>9</v>
      </c>
      <c r="B14" s="51"/>
      <c r="C14" s="52"/>
      <c r="D14" s="57"/>
      <c r="E14" s="57"/>
      <c r="F14" s="58"/>
      <c r="G14" s="57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8">
        <f>COUNTIF(L$5:AK$5,$D14)*4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2"/>
        <v>10</v>
      </c>
      <c r="B15" s="51"/>
      <c r="C15" s="52"/>
      <c r="D15" s="57"/>
      <c r="E15" s="57"/>
      <c r="F15" s="58"/>
      <c r="G15" s="57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8">
        <f>COUNTIF(L$5:AK$5,$D15)*4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t="shared" si="0"/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62">
        <f t="shared" si="2"/>
        <v>11</v>
      </c>
      <c r="B16" s="51"/>
      <c r="C16" s="52"/>
      <c r="D16" s="57"/>
      <c r="E16" s="57"/>
      <c r="F16" s="58"/>
      <c r="G16" s="57"/>
      <c r="H16" s="39" t="str">
        <f>IF(COUNTA(AK16)&gt;0,IF(COUNTA(L16:AK16)&lt;classé,"Non","Oui"),"Non")</f>
        <v>Non</v>
      </c>
      <c r="I16" s="14">
        <f>SUM(L16:AK16)-SUM(AN16:BA16)+K16</f>
        <v>0</v>
      </c>
      <c r="J16" s="117"/>
      <c r="K16" s="148">
        <f>COUNTIF(L$5:AK$5,$D16)*4</f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>MAX(L16:AK16)</f>
        <v>0</v>
      </c>
      <c r="AM16" s="5">
        <f t="shared" si="0"/>
        <v>0</v>
      </c>
      <c r="AN16" s="94">
        <f aca="true" t="shared" si="3" ref="AN16:BA2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  <c r="BC16" s="96"/>
    </row>
    <row r="17" spans="1:55" s="97" customFormat="1" ht="24.75" customHeight="1">
      <c r="A17" s="39">
        <f t="shared" si="2"/>
        <v>12</v>
      </c>
      <c r="B17" s="51"/>
      <c r="C17" s="52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8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  <c r="BC17" s="96"/>
    </row>
    <row r="18" spans="1:55" s="97" customFormat="1" ht="24.75" customHeight="1">
      <c r="A18" s="39">
        <f t="shared" si="2"/>
        <v>13</v>
      </c>
      <c r="B18" s="51"/>
      <c r="C18" s="52"/>
      <c r="D18" s="57"/>
      <c r="E18" s="57"/>
      <c r="F18" s="58"/>
      <c r="G18" s="57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8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  <c r="BC18" s="96"/>
    </row>
    <row r="19" spans="1:55" s="97" customFormat="1" ht="24.75" customHeight="1">
      <c r="A19" s="39">
        <f aca="true" t="shared" si="4" ref="A19:A35">A18+1</f>
        <v>14</v>
      </c>
      <c r="B19" s="51"/>
      <c r="C19" s="52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8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  <c r="BC19" s="96"/>
    </row>
    <row r="20" spans="1:55" s="97" customFormat="1" ht="24.75" customHeight="1">
      <c r="A20" s="39">
        <f t="shared" si="4"/>
        <v>15</v>
      </c>
      <c r="B20" s="51"/>
      <c r="C20" s="52"/>
      <c r="D20" s="57"/>
      <c r="E20" s="57"/>
      <c r="F20" s="58"/>
      <c r="G20" s="57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8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  <c r="BC20" s="96"/>
    </row>
    <row r="21" spans="1:55" s="97" customFormat="1" ht="24.75" customHeight="1">
      <c r="A21" s="39">
        <f t="shared" si="4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8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  <c r="BC21" s="96"/>
    </row>
    <row r="22" spans="1:55" s="97" customFormat="1" ht="24.75" customHeight="1">
      <c r="A22" s="39">
        <f t="shared" si="4"/>
        <v>17</v>
      </c>
      <c r="B22" s="51"/>
      <c r="C22" s="56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8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  <c r="BC22" s="96"/>
    </row>
    <row r="23" spans="1:55" s="97" customFormat="1" ht="24.75" customHeight="1">
      <c r="A23" s="39">
        <f t="shared" si="4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8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  <c r="BC23" s="96"/>
    </row>
    <row r="24" spans="1:55" s="97" customFormat="1" ht="24.75" customHeight="1">
      <c r="A24" s="39">
        <f t="shared" si="4"/>
        <v>19</v>
      </c>
      <c r="B24" s="51"/>
      <c r="C24" s="52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8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  <c r="BC24" s="96"/>
    </row>
    <row r="25" spans="1:55" s="97" customFormat="1" ht="24.75" customHeight="1">
      <c r="A25" s="39">
        <f t="shared" si="4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8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t="shared" si="0"/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  <c r="BC25" s="96"/>
    </row>
    <row r="26" spans="1:55" s="97" customFormat="1" ht="24.75" customHeight="1">
      <c r="A26" s="39">
        <f t="shared" si="4"/>
        <v>21</v>
      </c>
      <c r="B26" s="51"/>
      <c r="C26" s="52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8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0"/>
        <v>0</v>
      </c>
      <c r="AN26" s="94">
        <f aca="true" t="shared" si="5" ref="AN26:BA32">IF($AM26&gt;Nbcourse+AN$3-1-$J26,LARGE($L26:$AK26,Nbcourse+AN$3-$J26),0)</f>
        <v>0</v>
      </c>
      <c r="AO26" s="4">
        <f t="shared" si="5"/>
        <v>0</v>
      </c>
      <c r="AP26" s="4">
        <f t="shared" si="5"/>
        <v>0</v>
      </c>
      <c r="AQ26" s="4">
        <f t="shared" si="5"/>
        <v>0</v>
      </c>
      <c r="AR26" s="4">
        <f t="shared" si="5"/>
        <v>0</v>
      </c>
      <c r="AS26" s="4">
        <f t="shared" si="5"/>
        <v>0</v>
      </c>
      <c r="AT26" s="4">
        <f t="shared" si="5"/>
        <v>0</v>
      </c>
      <c r="AU26" s="4">
        <f t="shared" si="5"/>
        <v>0</v>
      </c>
      <c r="AV26" s="4">
        <f t="shared" si="5"/>
        <v>0</v>
      </c>
      <c r="AW26" s="4">
        <f t="shared" si="5"/>
        <v>0</v>
      </c>
      <c r="AX26" s="4">
        <f t="shared" si="5"/>
        <v>0</v>
      </c>
      <c r="AY26" s="4">
        <f t="shared" si="5"/>
        <v>0</v>
      </c>
      <c r="AZ26" s="4">
        <f t="shared" si="5"/>
        <v>0</v>
      </c>
      <c r="BA26" s="95">
        <f t="shared" si="5"/>
        <v>0</v>
      </c>
      <c r="BB26" s="96"/>
      <c r="BC26" s="96"/>
    </row>
    <row r="27" spans="1:55" s="97" customFormat="1" ht="24.75" customHeight="1">
      <c r="A27" s="39">
        <f t="shared" si="4"/>
        <v>22</v>
      </c>
      <c r="B27" s="51"/>
      <c r="C27" s="52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0"/>
        <v>0</v>
      </c>
      <c r="AN27" s="94">
        <f t="shared" si="5"/>
        <v>0</v>
      </c>
      <c r="AO27" s="4">
        <f t="shared" si="5"/>
        <v>0</v>
      </c>
      <c r="AP27" s="4">
        <f t="shared" si="5"/>
        <v>0</v>
      </c>
      <c r="AQ27" s="4">
        <f t="shared" si="5"/>
        <v>0</v>
      </c>
      <c r="AR27" s="4">
        <f t="shared" si="5"/>
        <v>0</v>
      </c>
      <c r="AS27" s="4">
        <f t="shared" si="5"/>
        <v>0</v>
      </c>
      <c r="AT27" s="4">
        <f t="shared" si="5"/>
        <v>0</v>
      </c>
      <c r="AU27" s="4">
        <f t="shared" si="5"/>
        <v>0</v>
      </c>
      <c r="AV27" s="4">
        <f t="shared" si="5"/>
        <v>0</v>
      </c>
      <c r="AW27" s="4">
        <f t="shared" si="5"/>
        <v>0</v>
      </c>
      <c r="AX27" s="4">
        <f t="shared" si="5"/>
        <v>0</v>
      </c>
      <c r="AY27" s="4">
        <f t="shared" si="5"/>
        <v>0</v>
      </c>
      <c r="AZ27" s="4">
        <f t="shared" si="5"/>
        <v>0</v>
      </c>
      <c r="BA27" s="95">
        <f t="shared" si="5"/>
        <v>0</v>
      </c>
      <c r="BB27" s="96"/>
      <c r="BC27" s="96"/>
    </row>
    <row r="28" spans="1:55" s="97" customFormat="1" ht="24.75" customHeight="1">
      <c r="A28" s="39">
        <f t="shared" si="4"/>
        <v>23</v>
      </c>
      <c r="B28" s="51"/>
      <c r="C28" s="52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aca="true" t="shared" si="6" ref="AM28:AM35">COUNTA(L28:AK28)</f>
        <v>0</v>
      </c>
      <c r="AN28" s="94">
        <f t="shared" si="5"/>
        <v>0</v>
      </c>
      <c r="AO28" s="4">
        <f t="shared" si="5"/>
        <v>0</v>
      </c>
      <c r="AP28" s="4">
        <f t="shared" si="5"/>
        <v>0</v>
      </c>
      <c r="AQ28" s="4">
        <f t="shared" si="5"/>
        <v>0</v>
      </c>
      <c r="AR28" s="4">
        <f t="shared" si="5"/>
        <v>0</v>
      </c>
      <c r="AS28" s="4">
        <f t="shared" si="5"/>
        <v>0</v>
      </c>
      <c r="AT28" s="4">
        <f t="shared" si="5"/>
        <v>0</v>
      </c>
      <c r="AU28" s="4">
        <f t="shared" si="5"/>
        <v>0</v>
      </c>
      <c r="AV28" s="4">
        <f t="shared" si="5"/>
        <v>0</v>
      </c>
      <c r="AW28" s="4">
        <f t="shared" si="5"/>
        <v>0</v>
      </c>
      <c r="AX28" s="4">
        <f t="shared" si="5"/>
        <v>0</v>
      </c>
      <c r="AY28" s="4">
        <f t="shared" si="5"/>
        <v>0</v>
      </c>
      <c r="AZ28" s="4">
        <f t="shared" si="5"/>
        <v>0</v>
      </c>
      <c r="BA28" s="95">
        <f t="shared" si="5"/>
        <v>0</v>
      </c>
      <c r="BB28" s="96"/>
      <c r="BC28" s="96"/>
    </row>
    <row r="29" spans="1:55" s="97" customFormat="1" ht="24.75" customHeight="1">
      <c r="A29" s="39">
        <f t="shared" si="4"/>
        <v>24</v>
      </c>
      <c r="B29" s="51"/>
      <c r="C29" s="52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6"/>
        <v>0</v>
      </c>
      <c r="AN29" s="94">
        <f t="shared" si="5"/>
        <v>0</v>
      </c>
      <c r="AO29" s="4">
        <f t="shared" si="5"/>
        <v>0</v>
      </c>
      <c r="AP29" s="4">
        <f t="shared" si="5"/>
        <v>0</v>
      </c>
      <c r="AQ29" s="4">
        <f t="shared" si="5"/>
        <v>0</v>
      </c>
      <c r="AR29" s="4">
        <f t="shared" si="5"/>
        <v>0</v>
      </c>
      <c r="AS29" s="4">
        <f t="shared" si="5"/>
        <v>0</v>
      </c>
      <c r="AT29" s="4">
        <f t="shared" si="5"/>
        <v>0</v>
      </c>
      <c r="AU29" s="4">
        <f t="shared" si="5"/>
        <v>0</v>
      </c>
      <c r="AV29" s="4">
        <f t="shared" si="5"/>
        <v>0</v>
      </c>
      <c r="AW29" s="4">
        <f t="shared" si="5"/>
        <v>0</v>
      </c>
      <c r="AX29" s="4">
        <f t="shared" si="5"/>
        <v>0</v>
      </c>
      <c r="AY29" s="4">
        <f t="shared" si="5"/>
        <v>0</v>
      </c>
      <c r="AZ29" s="4">
        <f t="shared" si="5"/>
        <v>0</v>
      </c>
      <c r="BA29" s="95">
        <f t="shared" si="5"/>
        <v>0</v>
      </c>
      <c r="BB29" s="96"/>
      <c r="BC29" s="96"/>
    </row>
    <row r="30" spans="1:55" s="97" customFormat="1" ht="24.75" customHeight="1">
      <c r="A30" s="39">
        <f t="shared" si="4"/>
        <v>25</v>
      </c>
      <c r="B30" s="51"/>
      <c r="C30" s="52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6"/>
        <v>0</v>
      </c>
      <c r="AN30" s="94">
        <f t="shared" si="5"/>
        <v>0</v>
      </c>
      <c r="AO30" s="4">
        <f t="shared" si="5"/>
        <v>0</v>
      </c>
      <c r="AP30" s="4">
        <f t="shared" si="5"/>
        <v>0</v>
      </c>
      <c r="AQ30" s="4">
        <f t="shared" si="5"/>
        <v>0</v>
      </c>
      <c r="AR30" s="4">
        <f t="shared" si="5"/>
        <v>0</v>
      </c>
      <c r="AS30" s="4">
        <f t="shared" si="5"/>
        <v>0</v>
      </c>
      <c r="AT30" s="4">
        <f t="shared" si="5"/>
        <v>0</v>
      </c>
      <c r="AU30" s="4">
        <f t="shared" si="5"/>
        <v>0</v>
      </c>
      <c r="AV30" s="4">
        <f t="shared" si="5"/>
        <v>0</v>
      </c>
      <c r="AW30" s="4">
        <f t="shared" si="5"/>
        <v>0</v>
      </c>
      <c r="AX30" s="4">
        <f t="shared" si="5"/>
        <v>0</v>
      </c>
      <c r="AY30" s="4">
        <f t="shared" si="5"/>
        <v>0</v>
      </c>
      <c r="AZ30" s="4">
        <f t="shared" si="5"/>
        <v>0</v>
      </c>
      <c r="BA30" s="95">
        <f t="shared" si="5"/>
        <v>0</v>
      </c>
      <c r="BB30" s="96"/>
      <c r="BC30" s="96"/>
    </row>
    <row r="31" spans="1:55" s="97" customFormat="1" ht="24.75" customHeight="1">
      <c r="A31" s="39">
        <f t="shared" si="4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6"/>
        <v>0</v>
      </c>
      <c r="AN31" s="9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>
        <f t="shared" si="5"/>
        <v>0</v>
      </c>
      <c r="AU31" s="4">
        <f t="shared" si="5"/>
        <v>0</v>
      </c>
      <c r="AV31" s="4">
        <f t="shared" si="5"/>
        <v>0</v>
      </c>
      <c r="AW31" s="4">
        <f t="shared" si="5"/>
        <v>0</v>
      </c>
      <c r="AX31" s="4">
        <f t="shared" si="5"/>
        <v>0</v>
      </c>
      <c r="AY31" s="4">
        <f t="shared" si="5"/>
        <v>0</v>
      </c>
      <c r="AZ31" s="4">
        <f t="shared" si="5"/>
        <v>0</v>
      </c>
      <c r="BA31" s="95">
        <f t="shared" si="5"/>
        <v>0</v>
      </c>
      <c r="BB31" s="96"/>
      <c r="BC31" s="96"/>
    </row>
    <row r="32" spans="1:55" s="97" customFormat="1" ht="24.75" customHeight="1">
      <c r="A32" s="39">
        <f t="shared" si="4"/>
        <v>27</v>
      </c>
      <c r="B32" s="51"/>
      <c r="C32" s="52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6"/>
        <v>0</v>
      </c>
      <c r="AN32" s="94">
        <f t="shared" si="5"/>
        <v>0</v>
      </c>
      <c r="AO32" s="4">
        <f t="shared" si="5"/>
        <v>0</v>
      </c>
      <c r="AP32" s="4">
        <f t="shared" si="5"/>
        <v>0</v>
      </c>
      <c r="AQ32" s="4">
        <f t="shared" si="5"/>
        <v>0</v>
      </c>
      <c r="AR32" s="4">
        <f t="shared" si="5"/>
        <v>0</v>
      </c>
      <c r="AS32" s="4">
        <f t="shared" si="5"/>
        <v>0</v>
      </c>
      <c r="AT32" s="4">
        <f t="shared" si="5"/>
        <v>0</v>
      </c>
      <c r="AU32" s="4">
        <f t="shared" si="5"/>
        <v>0</v>
      </c>
      <c r="AV32" s="4">
        <f t="shared" si="5"/>
        <v>0</v>
      </c>
      <c r="AW32" s="4">
        <f t="shared" si="5"/>
        <v>0</v>
      </c>
      <c r="AX32" s="4">
        <f t="shared" si="5"/>
        <v>0</v>
      </c>
      <c r="AY32" s="4">
        <f t="shared" si="5"/>
        <v>0</v>
      </c>
      <c r="AZ32" s="4">
        <f t="shared" si="5"/>
        <v>0</v>
      </c>
      <c r="BA32" s="95">
        <f t="shared" si="5"/>
        <v>0</v>
      </c>
      <c r="BB32" s="96"/>
      <c r="BC32" s="96"/>
    </row>
    <row r="33" spans="1:55" s="97" customFormat="1" ht="24.75" customHeight="1">
      <c r="A33" s="39">
        <f t="shared" si="4"/>
        <v>28</v>
      </c>
      <c r="B33" s="51"/>
      <c r="C33" s="52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6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7" ref="AQ33:BA33">IF($AM33&gt;Nbcourse+AQ$3-1-$J33,LARGE($L33:$AK33,Nbcourse+AQ$3-$J33),0)</f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  <c r="BC33" s="96"/>
    </row>
    <row r="34" spans="1:55" s="97" customFormat="1" ht="24.75" customHeight="1">
      <c r="A34" s="39">
        <f t="shared" si="4"/>
        <v>29</v>
      </c>
      <c r="B34" s="51"/>
      <c r="C34" s="52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6"/>
        <v>0</v>
      </c>
      <c r="AN34" s="94">
        <f aca="true" t="shared" si="8" ref="AN34:BA35">IF($AM34&gt;Nbcourse+AN$3-1-$J34,LARGE($L34:$AK34,Nbcourse+AN$3-$J34),0)</f>
        <v>0</v>
      </c>
      <c r="AO34" s="4">
        <f t="shared" si="8"/>
        <v>0</v>
      </c>
      <c r="AP34" s="4">
        <f t="shared" si="8"/>
        <v>0</v>
      </c>
      <c r="AQ34" s="4">
        <f t="shared" si="8"/>
        <v>0</v>
      </c>
      <c r="AR34" s="4">
        <f t="shared" si="8"/>
        <v>0</v>
      </c>
      <c r="AS34" s="4">
        <f t="shared" si="8"/>
        <v>0</v>
      </c>
      <c r="AT34" s="4">
        <f t="shared" si="8"/>
        <v>0</v>
      </c>
      <c r="AU34" s="4">
        <f t="shared" si="8"/>
        <v>0</v>
      </c>
      <c r="AV34" s="4">
        <f t="shared" si="8"/>
        <v>0</v>
      </c>
      <c r="AW34" s="4">
        <f t="shared" si="8"/>
        <v>0</v>
      </c>
      <c r="AX34" s="4">
        <f t="shared" si="8"/>
        <v>0</v>
      </c>
      <c r="AY34" s="4">
        <f t="shared" si="8"/>
        <v>0</v>
      </c>
      <c r="AZ34" s="4">
        <f t="shared" si="8"/>
        <v>0</v>
      </c>
      <c r="BA34" s="95">
        <f t="shared" si="8"/>
        <v>0</v>
      </c>
      <c r="BB34" s="96"/>
      <c r="BC34" s="96"/>
    </row>
    <row r="35" spans="1:55" s="97" customFormat="1" ht="24.75" customHeight="1" thickBot="1">
      <c r="A35" s="39">
        <f t="shared" si="4"/>
        <v>30</v>
      </c>
      <c r="B35" s="51"/>
      <c r="C35" s="52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6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6</v>
      </c>
      <c r="M36" s="88">
        <f>COUNT(M$6:M35)</f>
        <v>6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93" t="s">
        <v>26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 t="s">
        <v>5</v>
      </c>
      <c r="Q3" s="153"/>
      <c r="R3" s="153" t="s">
        <v>7</v>
      </c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166</v>
      </c>
      <c r="M5" s="135"/>
      <c r="N5" s="136"/>
      <c r="O5" s="135"/>
      <c r="P5" s="136"/>
      <c r="Q5" s="135"/>
      <c r="R5" s="136"/>
      <c r="S5" s="135"/>
      <c r="T5" s="136"/>
      <c r="U5" s="135"/>
      <c r="V5" s="134"/>
      <c r="W5" s="135"/>
      <c r="X5" s="134"/>
      <c r="Y5" s="135"/>
      <c r="Z5" s="136"/>
      <c r="AA5" s="135"/>
      <c r="AB5" s="134"/>
      <c r="AC5" s="135"/>
      <c r="AD5" s="134"/>
      <c r="AE5" s="135"/>
      <c r="AF5" s="134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166</v>
      </c>
      <c r="E6" s="113"/>
      <c r="F6" s="114"/>
      <c r="G6" s="113" t="s">
        <v>46</v>
      </c>
      <c r="H6" s="39" t="str">
        <f>IF(COUNTA(AK6)&gt;0,IF(COUNTA(L6:AK6)&lt;classé,"Non","Oui"),"Non")</f>
        <v>Non</v>
      </c>
      <c r="I6" s="115">
        <f>SUM(L6:AK6)-SUM(AN6:BA6)+K6</f>
        <v>104</v>
      </c>
      <c r="J6" s="116"/>
      <c r="K6" s="151">
        <f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2"/>
      <c r="AK6" s="82"/>
      <c r="AL6" s="4">
        <f>MAX(L6:AK6)</f>
        <v>50</v>
      </c>
      <c r="AM6" s="5">
        <f aca="true" t="shared" si="0" ref="AM6:AM24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35">A6+1</f>
        <v>2</v>
      </c>
      <c r="B7" s="51"/>
      <c r="C7" s="56"/>
      <c r="D7" s="57" t="s">
        <v>167</v>
      </c>
      <c r="E7" s="57"/>
      <c r="F7" s="58"/>
      <c r="G7" s="57" t="s">
        <v>46</v>
      </c>
      <c r="H7" s="39" t="str">
        <f>IF(COUNTA(AK7)&gt;0,IF(COUNTA(L7:AK7)&lt;classé,"Non","Oui"),"Non")</f>
        <v>Non</v>
      </c>
      <c r="I7" s="14">
        <f>SUM(L7:AK7)-SUM(AN7:BA7)+K7</f>
        <v>80</v>
      </c>
      <c r="J7" s="117"/>
      <c r="K7" s="148">
        <f>COUNTIF(L$5:AK$5,$D7)*4</f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2"/>
      <c r="D8" s="57" t="s">
        <v>164</v>
      </c>
      <c r="E8" s="57"/>
      <c r="F8" s="58"/>
      <c r="G8" s="57" t="s">
        <v>165</v>
      </c>
      <c r="H8" s="39" t="str">
        <f>IF(COUNTA(AK8)&gt;0,IF(COUNTA(L8:AK8)&lt;classé,"Non","Oui"),"Non")</f>
        <v>Non</v>
      </c>
      <c r="I8" s="14">
        <f>SUM(L8:AK8)-SUM(AN8:BA8)+K8</f>
        <v>64</v>
      </c>
      <c r="J8" s="117"/>
      <c r="K8" s="148">
        <f>COUNTIF(L$5:AK$5,$D8)*4</f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6"/>
      <c r="D9" s="57"/>
      <c r="E9" s="57"/>
      <c r="F9" s="58"/>
      <c r="G9" s="57"/>
      <c r="H9" s="39" t="str">
        <f>IF(COUNTA(AK9)&gt;0,IF(COUNTA(L9:AK9)&lt;classé,"Non","Oui"),"Non")</f>
        <v>Non</v>
      </c>
      <c r="I9" s="14">
        <f>SUM(L9:AK9)-SUM(AN9:BA9)+K9</f>
        <v>0</v>
      </c>
      <c r="J9" s="117"/>
      <c r="K9" s="148">
        <f>COUNTIF(L$5:AK$5,$D9)*4</f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0</v>
      </c>
      <c r="AM9" s="5">
        <f t="shared" si="0"/>
        <v>0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t="shared" si="2"/>
        <v>5</v>
      </c>
      <c r="B10" s="51"/>
      <c r="C10" s="56"/>
      <c r="D10" s="57"/>
      <c r="E10" s="57"/>
      <c r="F10" s="58"/>
      <c r="G10" s="132"/>
      <c r="H10" s="39" t="str">
        <f>IF(COUNTA(AK10)&gt;0,IF(COUNTA(L10:AK10)&lt;classé,"Non","Oui"),"Non")</f>
        <v>Non</v>
      </c>
      <c r="I10" s="14">
        <f>SUM(L10:AK10)-SUM(AN10:BA10)+K10</f>
        <v>0</v>
      </c>
      <c r="J10" s="117"/>
      <c r="K10" s="148">
        <f>COUNTIF(L$5:AK$5,$D10)*4</f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0</v>
      </c>
      <c r="AM10" s="5">
        <f t="shared" si="0"/>
        <v>0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2"/>
        <v>6</v>
      </c>
      <c r="B11" s="51"/>
      <c r="C11" s="56"/>
      <c r="D11" s="57"/>
      <c r="E11" s="57"/>
      <c r="F11" s="58"/>
      <c r="G11" s="57"/>
      <c r="H11" s="39" t="str">
        <f>IF(COUNTA(AK11)&gt;0,IF(COUNTA(L11:AK11)&lt;classé,"Non","Oui"),"Non")</f>
        <v>Non</v>
      </c>
      <c r="I11" s="14">
        <f>SUM(L11:AK11)-SUM(AN11:BA11)+K11</f>
        <v>0</v>
      </c>
      <c r="J11" s="117"/>
      <c r="K11" s="148">
        <f>COUNTIF(L$5:AK$5,$D11)*4</f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0</v>
      </c>
      <c r="AM11" s="5">
        <f t="shared" si="0"/>
        <v>0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2"/>
        <v>7</v>
      </c>
      <c r="B12" s="51"/>
      <c r="C12" s="52"/>
      <c r="D12" s="57"/>
      <c r="E12" s="57"/>
      <c r="F12" s="58"/>
      <c r="G12" s="57"/>
      <c r="H12" s="39" t="str">
        <f>IF(COUNTA(AK12)&gt;0,IF(COUNTA(L12:AK12)&lt;classé,"Non","Oui"),"Non")</f>
        <v>Non</v>
      </c>
      <c r="I12" s="14">
        <f>SUM(L12:AK12)-SUM(AN12:BA12)+K12</f>
        <v>0</v>
      </c>
      <c r="J12" s="117"/>
      <c r="K12" s="148">
        <f>COUNTIF(L$5:AK$5,$D12)*4</f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0</v>
      </c>
      <c r="AM12" s="5">
        <f t="shared" si="0"/>
        <v>0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2"/>
        <v>8</v>
      </c>
      <c r="B13" s="51"/>
      <c r="C13" s="52"/>
      <c r="D13" s="57"/>
      <c r="E13" s="57"/>
      <c r="F13" s="58"/>
      <c r="G13" s="57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8">
        <f>COUNTIF(L$5:AK$5,$D13)*4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2"/>
        <v>9</v>
      </c>
      <c r="B14" s="51"/>
      <c r="C14" s="52"/>
      <c r="D14" s="57"/>
      <c r="E14" s="57"/>
      <c r="F14" s="58"/>
      <c r="G14" s="57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8">
        <f>COUNTIF(L$5:AK$5,$D14)*4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2"/>
        <v>10</v>
      </c>
      <c r="B15" s="51"/>
      <c r="C15" s="56"/>
      <c r="D15" s="57"/>
      <c r="E15" s="57"/>
      <c r="F15" s="58"/>
      <c r="G15" s="57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8">
        <f>COUNTIF(L$5:AK$5,$D15)*4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t="shared" si="0"/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62">
        <f t="shared" si="2"/>
        <v>11</v>
      </c>
      <c r="B16" s="51"/>
      <c r="C16" s="129"/>
      <c r="D16" s="57"/>
      <c r="E16" s="57"/>
      <c r="F16" s="58"/>
      <c r="G16" s="57"/>
      <c r="H16" s="39" t="str">
        <f>IF(COUNTA(AK16)&gt;0,IF(COUNTA(L16:AK16)&lt;classé,"Non","Oui"),"Non")</f>
        <v>Non</v>
      </c>
      <c r="I16" s="63">
        <f>SUM(L16:AK16)-SUM(AN16:BA16)+K16</f>
        <v>0</v>
      </c>
      <c r="J16" s="124"/>
      <c r="K16" s="148">
        <f>COUNTIF(L$5:AK$5,$D16)*4</f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0</v>
      </c>
      <c r="AM16" s="5">
        <f t="shared" si="0"/>
        <v>0</v>
      </c>
      <c r="AN16" s="94">
        <f aca="true" t="shared" si="3" ref="AN16:BA33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  <c r="BC16" s="96"/>
    </row>
    <row r="17" spans="1:55" s="97" customFormat="1" ht="24.75" customHeight="1">
      <c r="A17" s="39">
        <f t="shared" si="2"/>
        <v>12</v>
      </c>
      <c r="B17" s="51"/>
      <c r="C17" s="56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8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  <c r="BC17" s="96"/>
    </row>
    <row r="18" spans="1:55" s="97" customFormat="1" ht="24.75" customHeight="1">
      <c r="A18" s="39">
        <f t="shared" si="2"/>
        <v>13</v>
      </c>
      <c r="B18" s="51"/>
      <c r="C18" s="56"/>
      <c r="D18" s="57"/>
      <c r="E18" s="57"/>
      <c r="F18" s="58"/>
      <c r="G18" s="57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8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  <c r="BC18" s="96"/>
    </row>
    <row r="19" spans="1:55" s="97" customFormat="1" ht="24.75" customHeight="1">
      <c r="A19" s="39">
        <f t="shared" si="2"/>
        <v>14</v>
      </c>
      <c r="B19" s="51"/>
      <c r="C19" s="56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8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  <c r="BC19" s="96"/>
    </row>
    <row r="20" spans="1:55" s="97" customFormat="1" ht="24.75" customHeight="1">
      <c r="A20" s="39">
        <f t="shared" si="2"/>
        <v>15</v>
      </c>
      <c r="B20" s="51"/>
      <c r="C20" s="56"/>
      <c r="D20" s="57"/>
      <c r="E20" s="57"/>
      <c r="F20" s="58"/>
      <c r="G20" s="132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8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  <c r="BC20" s="96"/>
    </row>
    <row r="21" spans="1:55" s="97" customFormat="1" ht="24.75" customHeight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8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  <c r="BC21" s="96"/>
    </row>
    <row r="22" spans="1:55" s="97" customFormat="1" ht="24.75" customHeight="1">
      <c r="A22" s="39">
        <f t="shared" si="2"/>
        <v>17</v>
      </c>
      <c r="B22" s="51"/>
      <c r="C22" s="52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8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  <c r="BC22" s="96"/>
    </row>
    <row r="23" spans="1:55" s="97" customFormat="1" ht="24.75" customHeight="1">
      <c r="A23" s="39">
        <f t="shared" si="2"/>
        <v>18</v>
      </c>
      <c r="B23" s="51"/>
      <c r="C23" s="52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8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  <c r="BC23" s="96"/>
    </row>
    <row r="24" spans="1:55" s="97" customFormat="1" ht="24.75" customHeight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8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  <c r="BC24" s="96"/>
    </row>
    <row r="25" spans="1:55" s="97" customFormat="1" ht="24.75" customHeight="1">
      <c r="A25" s="39">
        <f t="shared" si="2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8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5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  <c r="BC25" s="96"/>
    </row>
    <row r="26" spans="1:55" s="97" customFormat="1" ht="24.75" customHeight="1">
      <c r="A26" s="39">
        <f t="shared" si="2"/>
        <v>21</v>
      </c>
      <c r="B26" s="51"/>
      <c r="C26" s="56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8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  <c r="BC26" s="96"/>
    </row>
    <row r="27" spans="1:55" s="97" customFormat="1" ht="24.7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  <c r="BC27" s="96"/>
    </row>
    <row r="28" spans="1:55" s="97" customFormat="1" ht="24.75" customHeight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  <c r="BC28" s="96"/>
    </row>
    <row r="29" spans="1:55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  <c r="BC29" s="96"/>
    </row>
    <row r="30" spans="1:55" s="97" customFormat="1" ht="24.75" customHeight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  <c r="BC30" s="96"/>
    </row>
    <row r="31" spans="1:55" s="97" customFormat="1" ht="24.75" customHeight="1">
      <c r="A31" s="39">
        <f t="shared" si="2"/>
        <v>26</v>
      </c>
      <c r="B31" s="51"/>
      <c r="C31" s="52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  <c r="BC31" s="96"/>
    </row>
    <row r="32" spans="1:55" s="97" customFormat="1" ht="24.75" customHeight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  <c r="BC32" s="96"/>
    </row>
    <row r="33" spans="1:55" s="97" customFormat="1" ht="24.75" customHeight="1">
      <c r="A33" s="39">
        <f t="shared" si="2"/>
        <v>28</v>
      </c>
      <c r="B33" s="51"/>
      <c r="C33" s="52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  <c r="BC33" s="96"/>
    </row>
    <row r="34" spans="1:55" s="97" customFormat="1" ht="24.75" customHeight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5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  <c r="BC34" s="96"/>
    </row>
    <row r="35" spans="1:55" s="97" customFormat="1" ht="24.75" customHeight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6"/>
        <v>0</v>
      </c>
      <c r="AS35" s="4">
        <f t="shared" si="6"/>
        <v>0</v>
      </c>
      <c r="AT35" s="4">
        <f t="shared" si="6"/>
        <v>0</v>
      </c>
      <c r="AU35" s="4">
        <f t="shared" si="6"/>
        <v>0</v>
      </c>
      <c r="AV35" s="4">
        <f t="shared" si="6"/>
        <v>0</v>
      </c>
      <c r="AW35" s="4">
        <f t="shared" si="6"/>
        <v>0</v>
      </c>
      <c r="AX35" s="4">
        <f t="shared" si="6"/>
        <v>0</v>
      </c>
      <c r="AY35" s="4">
        <f t="shared" si="6"/>
        <v>0</v>
      </c>
      <c r="AZ35" s="4">
        <f t="shared" si="6"/>
        <v>0</v>
      </c>
      <c r="BA35" s="95">
        <f t="shared" si="6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3</v>
      </c>
      <c r="M36" s="88">
        <f>COUNT(M$6:M35)</f>
        <v>3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M7" sqref="M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30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94</v>
      </c>
      <c r="M5" s="135"/>
      <c r="N5" s="136"/>
      <c r="O5" s="135"/>
      <c r="P5" s="134"/>
      <c r="Q5" s="135"/>
      <c r="R5" s="136"/>
      <c r="S5" s="135"/>
      <c r="T5" s="136"/>
      <c r="U5" s="135"/>
      <c r="V5" s="136"/>
      <c r="W5" s="135"/>
      <c r="X5" s="136"/>
      <c r="Y5" s="135"/>
      <c r="Z5" s="136"/>
      <c r="AA5" s="135"/>
      <c r="AB5" s="134"/>
      <c r="AC5" s="135"/>
      <c r="AD5" s="136"/>
      <c r="AE5" s="135"/>
      <c r="AF5" s="136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57" t="s">
        <v>94</v>
      </c>
      <c r="E6" s="57"/>
      <c r="F6" s="58"/>
      <c r="G6" s="57" t="s">
        <v>49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51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6"/>
      <c r="D7" s="8"/>
      <c r="E7" s="8"/>
      <c r="F7" s="58"/>
      <c r="G7" s="57"/>
      <c r="H7" s="39" t="str">
        <f t="shared" si="0"/>
        <v>Non</v>
      </c>
      <c r="I7" s="14">
        <f t="shared" si="1"/>
        <v>0</v>
      </c>
      <c r="J7" s="117"/>
      <c r="K7" s="148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8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8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8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8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3"/>
      <c r="G12" s="8"/>
      <c r="H12" s="39" t="str">
        <f t="shared" si="0"/>
        <v>Non</v>
      </c>
      <c r="I12" s="14">
        <f t="shared" si="1"/>
        <v>0</v>
      </c>
      <c r="J12" s="117"/>
      <c r="K12" s="148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17"/>
      <c r="K13" s="148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8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8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8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8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8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8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8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8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8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8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8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8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8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8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8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8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8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8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8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8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8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8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2" t="s">
        <v>10</v>
      </c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4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5" t="s">
        <v>21</v>
      </c>
      <c r="K3" s="159" t="s">
        <v>24</v>
      </c>
      <c r="L3" s="158">
        <v>41707</v>
      </c>
      <c r="M3" s="154"/>
      <c r="N3" s="154">
        <v>41805</v>
      </c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>
        <v>41903</v>
      </c>
      <c r="AK3" s="16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6"/>
      <c r="K4" s="16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1"/>
      <c r="B5" s="142"/>
      <c r="C5" s="143"/>
      <c r="D5" s="144" t="s">
        <v>23</v>
      </c>
      <c r="E5" s="144"/>
      <c r="F5" s="145"/>
      <c r="G5" s="144"/>
      <c r="H5" s="146"/>
      <c r="I5" s="147"/>
      <c r="J5" s="157"/>
      <c r="K5" s="161"/>
      <c r="L5" s="136" t="s">
        <v>169</v>
      </c>
      <c r="M5" s="135"/>
      <c r="N5" s="134"/>
      <c r="O5" s="135"/>
      <c r="P5" s="134"/>
      <c r="Q5" s="135"/>
      <c r="R5" s="136"/>
      <c r="S5" s="135"/>
      <c r="T5" s="136"/>
      <c r="U5" s="135"/>
      <c r="V5" s="136"/>
      <c r="W5" s="135"/>
      <c r="X5" s="136"/>
      <c r="Y5" s="135"/>
      <c r="Z5" s="136"/>
      <c r="AA5" s="135"/>
      <c r="AB5" s="136"/>
      <c r="AC5" s="135"/>
      <c r="AD5" s="134"/>
      <c r="AE5" s="135"/>
      <c r="AF5" s="134"/>
      <c r="AG5" s="135"/>
      <c r="AH5" s="134"/>
      <c r="AI5" s="135"/>
      <c r="AJ5" s="136"/>
      <c r="AK5" s="137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 t="s">
        <v>169</v>
      </c>
      <c r="E6" s="57"/>
      <c r="F6" s="58"/>
      <c r="G6" s="57" t="s">
        <v>50</v>
      </c>
      <c r="H6" s="39" t="str">
        <f>IF(COUNTA(AK6)&gt;0,IF(COUNTA(L6:AK6)&lt;classé,"Non","Oui"),"Non")</f>
        <v>Non</v>
      </c>
      <c r="I6" s="115">
        <f>SUM(L6:AK6)-SUM(AN6:BA6)+K6</f>
        <v>104</v>
      </c>
      <c r="J6" s="116"/>
      <c r="K6" s="148">
        <f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>MAX(L6:AK6)</f>
        <v>50</v>
      </c>
      <c r="AM6" s="5">
        <f aca="true" t="shared" si="0" ref="AM6:AM35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35">A6+1</f>
        <v>2</v>
      </c>
      <c r="B7" s="51"/>
      <c r="C7" s="56"/>
      <c r="D7" s="57" t="s">
        <v>89</v>
      </c>
      <c r="E7" s="57"/>
      <c r="F7" s="58"/>
      <c r="G7" s="57" t="s">
        <v>77</v>
      </c>
      <c r="H7" s="39" t="str">
        <f>IF(COUNTA(AK7)&gt;0,IF(COUNTA(L7:AK7)&lt;classé,"Non","Oui"),"Non")</f>
        <v>Non</v>
      </c>
      <c r="I7" s="14">
        <f>SUM(L7:AK7)-SUM(AN7:BA7)+K7</f>
        <v>80</v>
      </c>
      <c r="J7" s="117"/>
      <c r="K7" s="148">
        <f>COUNTIF(L$5:AK$5,$D7)*4</f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40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6"/>
      <c r="D8" s="57" t="s">
        <v>171</v>
      </c>
      <c r="E8" s="57"/>
      <c r="F8" s="58"/>
      <c r="G8" s="57" t="s">
        <v>46</v>
      </c>
      <c r="H8" s="39" t="str">
        <f>IF(COUNTA(AK8)&gt;0,IF(COUNTA(L8:AK8)&lt;classé,"Non","Oui"),"Non")</f>
        <v>Non</v>
      </c>
      <c r="I8" s="14">
        <f>SUM(L8:AK8)-SUM(AN8:BA8)+K8</f>
        <v>58</v>
      </c>
      <c r="J8" s="117"/>
      <c r="K8" s="148">
        <f>COUNTIF(L$5:AK$5,$D8)*4</f>
        <v>0</v>
      </c>
      <c r="L8" s="15">
        <v>32</v>
      </c>
      <c r="M8" s="16">
        <v>26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2"/>
      <c r="D9" s="57" t="s">
        <v>87</v>
      </c>
      <c r="E9" s="57"/>
      <c r="F9" s="58"/>
      <c r="G9" s="57" t="s">
        <v>46</v>
      </c>
      <c r="H9" s="39" t="str">
        <f>IF(COUNTA(AK9)&gt;0,IF(COUNTA(L9:AK9)&lt;classé,"Non","Oui"),"Non")</f>
        <v>Non</v>
      </c>
      <c r="I9" s="14">
        <f>SUM(L9:AK9)-SUM(AN9:BA9)+K9</f>
        <v>52</v>
      </c>
      <c r="J9" s="117"/>
      <c r="K9" s="148">
        <f>COUNTIF(L$5:AK$5,$D9)*4</f>
        <v>0</v>
      </c>
      <c r="L9" s="15">
        <v>20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32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t="shared" si="2"/>
        <v>5</v>
      </c>
      <c r="B10" s="51"/>
      <c r="C10" s="52"/>
      <c r="D10" s="57" t="s">
        <v>170</v>
      </c>
      <c r="E10" s="57"/>
      <c r="F10" s="58"/>
      <c r="G10" s="57">
        <v>21</v>
      </c>
      <c r="H10" s="39" t="str">
        <f>IF(COUNTA(AK10)&gt;0,IF(COUNTA(L10:AK10)&lt;classé,"Non","Oui"),"Non")</f>
        <v>Non</v>
      </c>
      <c r="I10" s="14">
        <f>SUM(L10:AK10)-SUM(AN10:BA10)+K10</f>
        <v>46</v>
      </c>
      <c r="J10" s="117"/>
      <c r="K10" s="148">
        <f>COUNTIF(L$5:AK$5,$D10)*4</f>
        <v>0</v>
      </c>
      <c r="L10" s="15">
        <v>26</v>
      </c>
      <c r="M10" s="16">
        <v>20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26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2"/>
        <v>6</v>
      </c>
      <c r="B11" s="51"/>
      <c r="C11" s="52"/>
      <c r="D11" s="57" t="s">
        <v>168</v>
      </c>
      <c r="E11" s="57"/>
      <c r="F11" s="58"/>
      <c r="G11" s="57" t="s">
        <v>46</v>
      </c>
      <c r="H11" s="39" t="str">
        <f>IF(COUNTA(AK11)&gt;0,IF(COUNTA(L11:AK11)&lt;classé,"Non","Oui"),"Non")</f>
        <v>Non</v>
      </c>
      <c r="I11" s="14">
        <f>SUM(L11:AK11)-SUM(AN11:BA11)+K11</f>
        <v>41</v>
      </c>
      <c r="J11" s="117"/>
      <c r="K11" s="148">
        <f>COUNTIF(L$5:AK$5,$D11)*4</f>
        <v>0</v>
      </c>
      <c r="L11" s="15">
        <v>22</v>
      </c>
      <c r="M11" s="16">
        <v>19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22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2"/>
        <v>7</v>
      </c>
      <c r="B12" s="51"/>
      <c r="C12" s="56"/>
      <c r="D12" s="57" t="s">
        <v>88</v>
      </c>
      <c r="E12" s="57"/>
      <c r="F12" s="58"/>
      <c r="G12" s="57" t="s">
        <v>77</v>
      </c>
      <c r="H12" s="39" t="str">
        <f>IF(COUNTA(AK12)&gt;0,IF(COUNTA(L12:AK12)&lt;classé,"Non","Oui"),"Non")</f>
        <v>Non</v>
      </c>
      <c r="I12" s="14">
        <f>SUM(L12:AK12)-SUM(AN12:BA12)+K12</f>
        <v>41</v>
      </c>
      <c r="J12" s="117"/>
      <c r="K12" s="148">
        <f>COUNTIF(L$5:AK$5,$D12)*4</f>
        <v>0</v>
      </c>
      <c r="L12" s="15">
        <v>19</v>
      </c>
      <c r="M12" s="16">
        <v>22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22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2"/>
        <v>8</v>
      </c>
      <c r="B13" s="51"/>
      <c r="C13" s="56"/>
      <c r="D13" s="57"/>
      <c r="E13" s="57"/>
      <c r="F13" s="58"/>
      <c r="G13" s="57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8">
        <f>COUNTIF(L$5:AK$5,$D13)*4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2"/>
        <v>9</v>
      </c>
      <c r="B14" s="51"/>
      <c r="C14" s="56"/>
      <c r="D14" s="57"/>
      <c r="E14" s="57"/>
      <c r="F14" s="58"/>
      <c r="G14" s="57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8">
        <f>COUNTIF(L$5:AK$5,$D14)*4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2"/>
        <v>10</v>
      </c>
      <c r="B15" s="51"/>
      <c r="C15" s="56"/>
      <c r="D15" s="57"/>
      <c r="E15" s="57"/>
      <c r="F15" s="58"/>
      <c r="G15" s="57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8">
        <f>COUNTIF(L$5:AK$5,$D15)*4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t="shared" si="0"/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62">
        <f t="shared" si="2"/>
        <v>11</v>
      </c>
      <c r="B16" s="51"/>
      <c r="C16" s="56"/>
      <c r="D16" s="57"/>
      <c r="E16" s="57"/>
      <c r="F16" s="58"/>
      <c r="G16" s="57"/>
      <c r="H16" s="39" t="str">
        <f>IF(COUNTA(AK16)&gt;0,IF(COUNTA(L16:AK16)&lt;classé,"Non","Oui"),"Non")</f>
        <v>Non</v>
      </c>
      <c r="I16" s="63">
        <f>SUM(L16:AK16)-SUM(AN16:BA16)+K16</f>
        <v>0</v>
      </c>
      <c r="J16" s="124"/>
      <c r="K16" s="148">
        <f>COUNTIF(L$5:AK$5,$D16)*4</f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0</v>
      </c>
      <c r="AM16" s="5">
        <f t="shared" si="0"/>
        <v>0</v>
      </c>
      <c r="AN16" s="94">
        <f aca="true" t="shared" si="3" ref="AN16:BA3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  <c r="BC16" s="96"/>
    </row>
    <row r="17" spans="1:55" s="97" customFormat="1" ht="24.75" customHeight="1">
      <c r="A17" s="39">
        <f t="shared" si="2"/>
        <v>12</v>
      </c>
      <c r="B17" s="51"/>
      <c r="C17" s="56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8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  <c r="BC17" s="96"/>
    </row>
    <row r="18" spans="1:55" s="97" customFormat="1" ht="24.75" customHeight="1">
      <c r="A18" s="39">
        <f t="shared" si="2"/>
        <v>13</v>
      </c>
      <c r="B18" s="51"/>
      <c r="C18" s="52"/>
      <c r="D18" s="8"/>
      <c r="E18" s="8"/>
      <c r="F18" s="53"/>
      <c r="G18" s="8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8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  <c r="BC18" s="96"/>
    </row>
    <row r="19" spans="1:55" s="97" customFormat="1" ht="24.75" customHeight="1">
      <c r="A19" s="39">
        <f t="shared" si="2"/>
        <v>14</v>
      </c>
      <c r="B19" s="51"/>
      <c r="C19" s="56"/>
      <c r="D19" s="8"/>
      <c r="E19" s="8"/>
      <c r="F19" s="53"/>
      <c r="G19" s="8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8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  <c r="BC19" s="96"/>
    </row>
    <row r="20" spans="1:55" s="97" customFormat="1" ht="24.75" customHeight="1">
      <c r="A20" s="39">
        <f t="shared" si="2"/>
        <v>15</v>
      </c>
      <c r="B20" s="51"/>
      <c r="C20" s="56"/>
      <c r="D20" s="57"/>
      <c r="E20" s="57"/>
      <c r="F20" s="58"/>
      <c r="G20" s="57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8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  <c r="BC20" s="96"/>
    </row>
    <row r="21" spans="1:55" s="97" customFormat="1" ht="24.75" customHeight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8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  <c r="BC21" s="96"/>
    </row>
    <row r="22" spans="1:55" s="97" customFormat="1" ht="24.75" customHeight="1">
      <c r="A22" s="39">
        <f t="shared" si="2"/>
        <v>17</v>
      </c>
      <c r="B22" s="51"/>
      <c r="C22" s="56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8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  <c r="BC22" s="96"/>
    </row>
    <row r="23" spans="1:55" s="97" customFormat="1" ht="24.75" customHeight="1">
      <c r="A23" s="39">
        <f t="shared" si="2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8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  <c r="BC23" s="96"/>
    </row>
    <row r="24" spans="1:55" s="97" customFormat="1" ht="24.75" customHeight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8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  <c r="BC24" s="96"/>
    </row>
    <row r="25" spans="1:55" s="97" customFormat="1" ht="24.75" customHeight="1">
      <c r="A25" s="39">
        <f t="shared" si="2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8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4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  <c r="BC25" s="96"/>
    </row>
    <row r="26" spans="1:55" s="97" customFormat="1" ht="24.75" customHeight="1">
      <c r="A26" s="39">
        <f t="shared" si="2"/>
        <v>21</v>
      </c>
      <c r="B26" s="51"/>
      <c r="C26" s="56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8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  <c r="BC26" s="96"/>
    </row>
    <row r="27" spans="1:55" s="97" customFormat="1" ht="24.7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8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  <c r="BC27" s="96"/>
    </row>
    <row r="28" spans="1:55" s="97" customFormat="1" ht="24.75" customHeight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8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  <c r="BC28" s="96"/>
    </row>
    <row r="29" spans="1:55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8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  <c r="BC29" s="96"/>
    </row>
    <row r="30" spans="1:55" s="97" customFormat="1" ht="24.75" customHeight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8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  <c r="BC30" s="96"/>
    </row>
    <row r="31" spans="1:55" s="97" customFormat="1" ht="24.75" customHeight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8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  <c r="BC31" s="96"/>
    </row>
    <row r="32" spans="1:55" s="97" customFormat="1" ht="24.75" customHeight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8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  <c r="BC32" s="96"/>
    </row>
    <row r="33" spans="1:55" s="97" customFormat="1" ht="24.75" customHeight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8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  <c r="BC33" s="96"/>
    </row>
    <row r="34" spans="1:55" s="97" customFormat="1" ht="24.75" customHeight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8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4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  <c r="BC34" s="96"/>
    </row>
    <row r="35" spans="1:55" s="97" customFormat="1" ht="24.75" customHeight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8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0"/>
        <v>0</v>
      </c>
      <c r="AN35" s="94">
        <f t="shared" si="3"/>
        <v>0</v>
      </c>
      <c r="AO35" s="4">
        <f t="shared" si="3"/>
        <v>0</v>
      </c>
      <c r="AP35" s="4">
        <f t="shared" si="3"/>
        <v>0</v>
      </c>
      <c r="AQ35" s="4">
        <f t="shared" si="3"/>
        <v>0</v>
      </c>
      <c r="AR35" s="4">
        <f t="shared" si="3"/>
        <v>0</v>
      </c>
      <c r="AS35" s="4">
        <f t="shared" si="3"/>
        <v>0</v>
      </c>
      <c r="AT35" s="4">
        <f t="shared" si="3"/>
        <v>0</v>
      </c>
      <c r="AU35" s="4">
        <f t="shared" si="3"/>
        <v>0</v>
      </c>
      <c r="AV35" s="4">
        <f t="shared" si="3"/>
        <v>0</v>
      </c>
      <c r="AW35" s="4">
        <f t="shared" si="3"/>
        <v>0</v>
      </c>
      <c r="AX35" s="4">
        <f t="shared" si="3"/>
        <v>0</v>
      </c>
      <c r="AY35" s="4">
        <f t="shared" si="3"/>
        <v>0</v>
      </c>
      <c r="AZ35" s="4">
        <f t="shared" si="3"/>
        <v>0</v>
      </c>
      <c r="BA35" s="95">
        <f t="shared" si="3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9"/>
      <c r="L36" s="87">
        <f>COUNT(L$6:L35)</f>
        <v>7</v>
      </c>
      <c r="M36" s="88">
        <f>COUNT(M$6:M35)</f>
        <v>7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2" t="s">
        <v>95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FREDERIC BOUDOT</cp:lastModifiedBy>
  <cp:lastPrinted>2011-10-23T16:42:54Z</cp:lastPrinted>
  <dcterms:created xsi:type="dcterms:W3CDTF">2000-07-20T15:00:17Z</dcterms:created>
  <dcterms:modified xsi:type="dcterms:W3CDTF">2014-03-12T18:39:54Z</dcterms:modified>
  <cp:category/>
  <cp:version/>
  <cp:contentType/>
  <cp:contentStatus/>
</cp:coreProperties>
</file>